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025" windowWidth="15240" windowHeight="819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5.'!$A$1:$R$46</definedName>
    <definedName name="_xlnm.Print_Area" localSheetId="7">'tab 5.a'!$A$1:$O$44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Tab.1!$A$1:$I$28</definedName>
  </definedNames>
  <calcPr calcId="162913"/>
</workbook>
</file>

<file path=xl/calcChain.xml><?xml version="1.0" encoding="utf-8"?>
<calcChain xmlns="http://schemas.openxmlformats.org/spreadsheetml/2006/main">
  <c r="K6" i="17" l="1"/>
  <c r="M6" i="17"/>
  <c r="G6" i="17"/>
  <c r="E6" i="17"/>
  <c r="E16" i="17"/>
  <c r="G16" i="17"/>
  <c r="K16" i="17"/>
  <c r="M16" i="17"/>
  <c r="N7" i="8"/>
  <c r="G14" i="2"/>
  <c r="Q18" i="2" l="1"/>
  <c r="F9" i="1" l="1"/>
  <c r="C9" i="1"/>
  <c r="I9" i="1" l="1"/>
  <c r="O3" i="20"/>
  <c r="O4" i="20"/>
  <c r="O5" i="20" s="1"/>
  <c r="T5" i="20"/>
  <c r="Q4" i="20" s="1"/>
  <c r="S5" i="20"/>
  <c r="Q3" i="20" l="1"/>
  <c r="Q5" i="20" s="1"/>
  <c r="Z17" i="19"/>
  <c r="AA23" i="19"/>
  <c r="Z23" i="19"/>
  <c r="AA22" i="19"/>
  <c r="Z22" i="19"/>
  <c r="AA21" i="19"/>
  <c r="Z21" i="19"/>
  <c r="AA20" i="19"/>
  <c r="Z20" i="19"/>
  <c r="AA19" i="19"/>
  <c r="Z19" i="19"/>
  <c r="AA18" i="19"/>
  <c r="Z18" i="19"/>
  <c r="AA17" i="19"/>
  <c r="R5" i="19"/>
  <c r="Q5" i="19"/>
  <c r="P5" i="19"/>
  <c r="O5" i="19"/>
  <c r="N5" i="19"/>
  <c r="M5" i="19"/>
  <c r="L5" i="19"/>
  <c r="J5" i="19"/>
  <c r="I5" i="19"/>
  <c r="H5" i="19"/>
  <c r="F5" i="19"/>
  <c r="D5" i="19"/>
  <c r="Z24" i="19" l="1"/>
  <c r="AA24" i="19"/>
  <c r="M15" i="14" l="1"/>
  <c r="I11" i="1" l="1"/>
  <c r="I10" i="1"/>
  <c r="I7" i="1" l="1"/>
  <c r="H4" i="1"/>
  <c r="H5" i="1"/>
  <c r="H6" i="1"/>
  <c r="E4" i="1"/>
  <c r="E5" i="1"/>
  <c r="E6" i="1"/>
  <c r="I19" i="2" l="1"/>
  <c r="G18" i="2" l="1"/>
  <c r="E4" i="3" l="1"/>
  <c r="G4" i="3"/>
  <c r="I4" i="3"/>
  <c r="M4" i="3"/>
  <c r="S11" i="2" l="1"/>
  <c r="S10" i="2"/>
  <c r="S7" i="2"/>
  <c r="S6" i="2"/>
  <c r="O11" i="2"/>
  <c r="O10" i="2"/>
  <c r="K9" i="2"/>
  <c r="G9" i="2"/>
  <c r="E9" i="2"/>
  <c r="M9" i="2"/>
  <c r="I9" i="2" l="1"/>
  <c r="O9" i="2"/>
  <c r="S9" i="2"/>
  <c r="L7" i="8" l="1"/>
  <c r="F7" i="8"/>
  <c r="D7" i="8"/>
  <c r="O4" i="3"/>
  <c r="O22" i="17" l="1"/>
  <c r="I22" i="17"/>
  <c r="O21" i="17"/>
  <c r="I21" i="17"/>
  <c r="O19" i="17"/>
  <c r="O18" i="17"/>
  <c r="O12" i="17"/>
  <c r="I12" i="17"/>
  <c r="O11" i="17"/>
  <c r="I11" i="17"/>
  <c r="O9" i="17"/>
  <c r="I9" i="17"/>
  <c r="O8" i="17"/>
  <c r="I8" i="17"/>
  <c r="O6" i="17" l="1"/>
  <c r="I19" i="17"/>
  <c r="I17" i="17"/>
  <c r="O7" i="17"/>
  <c r="O10" i="17"/>
  <c r="I10" i="17"/>
  <c r="I18" i="17"/>
  <c r="O17" i="17"/>
  <c r="O20" i="17"/>
  <c r="I20" i="17"/>
  <c r="I7" i="17"/>
  <c r="I16" i="17" l="1"/>
  <c r="I6" i="17"/>
  <c r="O16" i="17"/>
  <c r="M18" i="2" l="1"/>
  <c r="I3" i="1" l="1"/>
  <c r="I4" i="1"/>
  <c r="I5" i="1"/>
  <c r="I6" i="1"/>
  <c r="K18" i="2" l="1"/>
  <c r="E18" i="2"/>
  <c r="M14" i="2"/>
  <c r="K14" i="2"/>
  <c r="E14" i="2"/>
  <c r="S14" i="2" l="1"/>
  <c r="K5" i="2"/>
  <c r="E5" i="2"/>
  <c r="L5" i="2" l="1"/>
  <c r="M5" i="2"/>
  <c r="L9" i="2"/>
  <c r="G5" i="2"/>
  <c r="S5" i="2" l="1"/>
  <c r="Q7" i="2"/>
  <c r="Q6" i="2"/>
  <c r="N44" i="16" l="1"/>
  <c r="H44" i="16"/>
  <c r="N43" i="16"/>
  <c r="H43" i="16"/>
  <c r="N42" i="16"/>
  <c r="H42" i="16"/>
  <c r="N41" i="16"/>
  <c r="H41" i="16"/>
  <c r="N40" i="16"/>
  <c r="H40" i="16"/>
  <c r="N39" i="16"/>
  <c r="H39" i="16"/>
  <c r="N38" i="16"/>
  <c r="H38" i="16"/>
  <c r="N37" i="16"/>
  <c r="H37" i="16"/>
  <c r="N36" i="16"/>
  <c r="H36" i="16"/>
  <c r="N35" i="16"/>
  <c r="H35" i="16"/>
  <c r="N34" i="16"/>
  <c r="H34" i="16"/>
  <c r="N33" i="16"/>
  <c r="H33" i="16"/>
  <c r="N32" i="16"/>
  <c r="H32" i="16"/>
  <c r="N31" i="16"/>
  <c r="H31" i="16"/>
  <c r="N30" i="16"/>
  <c r="H30" i="16"/>
  <c r="N29" i="16"/>
  <c r="H29" i="16"/>
  <c r="N28" i="16"/>
  <c r="H28" i="16"/>
  <c r="N27" i="16"/>
  <c r="H27" i="16"/>
  <c r="N26" i="16"/>
  <c r="H26" i="16"/>
  <c r="N25" i="16"/>
  <c r="H25" i="16"/>
  <c r="N24" i="16"/>
  <c r="H24" i="16"/>
  <c r="N23" i="16"/>
  <c r="H23" i="16"/>
  <c r="N22" i="16"/>
  <c r="H22" i="16"/>
  <c r="N21" i="16"/>
  <c r="H21" i="16"/>
  <c r="N20" i="16"/>
  <c r="H20" i="16"/>
  <c r="N19" i="16"/>
  <c r="H19" i="16"/>
  <c r="N18" i="16"/>
  <c r="H18" i="16"/>
  <c r="N17" i="16"/>
  <c r="H17" i="16"/>
  <c r="N16" i="16"/>
  <c r="H16" i="16"/>
  <c r="N15" i="16"/>
  <c r="H15" i="16"/>
  <c r="N14" i="16"/>
  <c r="H14" i="16"/>
  <c r="N13" i="16"/>
  <c r="H13" i="16"/>
  <c r="N12" i="16"/>
  <c r="H12" i="16"/>
  <c r="N11" i="16"/>
  <c r="H11" i="16"/>
  <c r="N10" i="16"/>
  <c r="H10" i="16"/>
  <c r="N9" i="16"/>
  <c r="H9" i="16"/>
  <c r="N8" i="16"/>
  <c r="H8" i="16"/>
  <c r="N5" i="16"/>
  <c r="H5" i="16"/>
  <c r="S20" i="2"/>
  <c r="O20" i="2"/>
  <c r="I20" i="2"/>
  <c r="S19" i="2"/>
  <c r="O19" i="2"/>
  <c r="S16" i="2"/>
  <c r="O16" i="2"/>
  <c r="I16" i="2"/>
  <c r="S15" i="2"/>
  <c r="O15" i="2"/>
  <c r="I15" i="2"/>
  <c r="N6" i="16" l="1"/>
  <c r="N7" i="16"/>
  <c r="H7" i="16"/>
  <c r="I14" i="2"/>
  <c r="O14" i="2"/>
  <c r="Q15" i="2"/>
  <c r="Q16" i="2"/>
  <c r="Q14" i="2" l="1"/>
  <c r="H4" i="16"/>
  <c r="N4" i="16"/>
  <c r="H6" i="16"/>
  <c r="D6" i="5" l="1"/>
  <c r="D4" i="5" s="1"/>
  <c r="J6" i="5" l="1"/>
  <c r="J4" i="5" s="1"/>
  <c r="L6" i="5"/>
  <c r="L4" i="5" s="1"/>
  <c r="F6" i="5"/>
  <c r="F4" i="5" s="1"/>
  <c r="H4" i="5" s="1"/>
  <c r="P5" i="5" l="1"/>
  <c r="P6" i="5" l="1"/>
  <c r="P4" i="5" s="1"/>
  <c r="I18" i="2" l="1"/>
  <c r="H44" i="5" l="1"/>
  <c r="N44" i="5"/>
  <c r="H8" i="5"/>
  <c r="H7" i="5"/>
  <c r="H5" i="5"/>
  <c r="N37" i="5"/>
  <c r="N38" i="5"/>
  <c r="N39" i="5"/>
  <c r="N40" i="5"/>
  <c r="N41" i="5"/>
  <c r="N42" i="5"/>
  <c r="N43" i="5"/>
  <c r="N35" i="5"/>
  <c r="N34" i="5"/>
  <c r="N33" i="5"/>
  <c r="N32" i="5"/>
  <c r="N31" i="5"/>
  <c r="N30" i="5"/>
  <c r="N29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H41" i="5"/>
  <c r="H42" i="5"/>
  <c r="H43" i="5"/>
  <c r="O7" i="2"/>
  <c r="N11" i="5"/>
  <c r="H11" i="5"/>
  <c r="N16" i="5"/>
  <c r="N15" i="5"/>
  <c r="N24" i="5"/>
  <c r="H24" i="5"/>
  <c r="H16" i="5"/>
  <c r="H15" i="5"/>
  <c r="H9" i="5"/>
  <c r="H10" i="5"/>
  <c r="H12" i="5"/>
  <c r="H13" i="5"/>
  <c r="H14" i="5"/>
  <c r="H17" i="5"/>
  <c r="H18" i="5"/>
  <c r="H19" i="5"/>
  <c r="H20" i="5"/>
  <c r="H21" i="5"/>
  <c r="H22" i="5"/>
  <c r="H23" i="5"/>
  <c r="H25" i="5"/>
  <c r="N28" i="5"/>
  <c r="N27" i="5"/>
  <c r="N26" i="5"/>
  <c r="N25" i="5"/>
  <c r="N23" i="5"/>
  <c r="N22" i="5"/>
  <c r="N21" i="5"/>
  <c r="N20" i="5"/>
  <c r="N19" i="5"/>
  <c r="N18" i="5"/>
  <c r="N17" i="5"/>
  <c r="N14" i="5"/>
  <c r="N13" i="5"/>
  <c r="N12" i="5"/>
  <c r="N10" i="5"/>
  <c r="N9" i="5"/>
  <c r="N8" i="5"/>
  <c r="N7" i="5"/>
  <c r="N5" i="5"/>
  <c r="O6" i="2"/>
  <c r="I11" i="2"/>
  <c r="I10" i="2"/>
  <c r="I7" i="2"/>
  <c r="I6" i="2"/>
  <c r="Q10" i="2" l="1"/>
  <c r="Q11" i="2"/>
  <c r="S18" i="2"/>
  <c r="O18" i="2"/>
  <c r="I5" i="2"/>
  <c r="O5" i="2"/>
  <c r="H36" i="5"/>
  <c r="N36" i="5"/>
  <c r="Q9" i="2" l="1"/>
  <c r="Q5" i="2"/>
  <c r="H6" i="5"/>
  <c r="P35" i="5"/>
  <c r="N6" i="5"/>
  <c r="N4" i="5" l="1"/>
  <c r="P43" i="5"/>
  <c r="P37" i="5"/>
  <c r="P32" i="5"/>
  <c r="P27" i="5"/>
  <c r="P22" i="5"/>
  <c r="P18" i="5"/>
  <c r="P13" i="5"/>
  <c r="P9" i="5"/>
  <c r="P40" i="5"/>
  <c r="P28" i="5"/>
  <c r="P41" i="5"/>
  <c r="P31" i="5"/>
  <c r="P26" i="5"/>
  <c r="P21" i="5"/>
  <c r="P17" i="5"/>
  <c r="P12" i="5"/>
  <c r="P8" i="5"/>
  <c r="P42" i="5"/>
  <c r="P25" i="5"/>
  <c r="P39" i="5"/>
  <c r="P34" i="5"/>
  <c r="P30" i="5"/>
  <c r="P24" i="5"/>
  <c r="P20" i="5"/>
  <c r="P16" i="5"/>
  <c r="P11" i="5"/>
  <c r="P7" i="5"/>
  <c r="P14" i="5"/>
  <c r="P38" i="5"/>
  <c r="P33" i="5"/>
  <c r="P29" i="5"/>
  <c r="P23" i="5"/>
  <c r="P19" i="5"/>
  <c r="P15" i="5"/>
  <c r="P10" i="5"/>
  <c r="P44" i="5"/>
  <c r="P36" i="5"/>
</calcChain>
</file>

<file path=xl/sharedStrings.xml><?xml version="1.0" encoding="utf-8"?>
<sst xmlns="http://schemas.openxmlformats.org/spreadsheetml/2006/main" count="387" uniqueCount="198">
  <si>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</si>
  <si>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</si>
  <si>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</si>
  <si>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</si>
  <si>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</si>
  <si>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</si>
  <si>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</si>
  <si>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</si>
  <si>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</si>
  <si>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</si>
  <si>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</si>
  <si>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</si>
  <si>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</si>
  <si>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</si>
  <si>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</si>
  <si>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</si>
  <si>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</si>
  <si>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</si>
  <si>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</si>
  <si>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</si>
  <si>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</si>
  <si>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</si>
  <si>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</si>
  <si>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</si>
  <si>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</si>
  <si>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</si>
  <si>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</si>
  <si>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</si>
  <si>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</si>
  <si>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</si>
  <si>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</si>
  <si>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</si>
  <si>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</si>
  <si>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</si>
  <si>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</si>
  <si>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</si>
  <si>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</si>
  <si>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</si>
  <si>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</si>
  <si>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</si>
  <si>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</si>
  <si>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</si>
  <si>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</si>
  <si>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</si>
  <si>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</si>
  <si>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</si>
  <si>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</si>
  <si>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</si>
  <si>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</si>
  <si>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</si>
  <si>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</si>
  <si>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</si>
  <si>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</si>
  <si>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</si>
  <si>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</si>
  <si>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</si>
  <si>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</si>
  <si>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</si>
  <si>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</si>
  <si>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</si>
  <si>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</si>
  <si>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</si>
  <si>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</si>
  <si>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</si>
  <si>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</si>
  <si>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</si>
  <si>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</si>
  <si>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</si>
  <si>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</si>
  <si>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</si>
  <si>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</si>
  <si>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</si>
  <si>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</si>
  <si>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</si>
  <si>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broj 
soba</t>
  </si>
  <si>
    <t>2012.</t>
  </si>
  <si>
    <t xml:space="preserve">4) 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</si>
  <si>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</si>
  <si>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</si>
  <si>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2014.</t>
  </si>
  <si>
    <t>2015.</t>
  </si>
  <si>
    <t xml:space="preserve">3) </t>
  </si>
  <si>
    <t xml:space="preserve">5) </t>
  </si>
  <si>
    <t xml:space="preserve">6) </t>
  </si>
  <si>
    <t xml:space="preserve">1) </t>
  </si>
  <si>
    <t>veljača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</si>
  <si>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</si>
  <si>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</si>
  <si>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</si>
  <si>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</si>
  <si>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</si>
  <si>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</si>
  <si>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</si>
  <si>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</si>
  <si>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</si>
  <si>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</si>
  <si>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II. 2017.</t>
  </si>
  <si>
    <t>II. 2016.</t>
  </si>
  <si>
    <t>siječanj - veljača</t>
  </si>
  <si>
    <t>Iskorištenost postelja, 
%</t>
  </si>
  <si>
    <t>z</t>
  </si>
  <si>
    <t>2. DOLASCI I NOĆENJA TURISTA</t>
  </si>
  <si>
    <t>I. - II. 2017.</t>
  </si>
  <si>
    <t>I. - II. 2016.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</si>
  <si>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</si>
  <si>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</si>
  <si>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</si>
  <si>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</si>
  <si>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</si>
  <si>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</si>
  <si>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</si>
  <si>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</si>
  <si>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</si>
  <si>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</si>
  <si>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</si>
  <si>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</si>
  <si>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</si>
  <si>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</si>
  <si>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</si>
  <si>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</si>
  <si>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</si>
  <si>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</si>
  <si>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</si>
  <si>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</si>
  <si>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</si>
  <si>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</si>
  <si>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Gostionice s pružanjem usluga smještaja, kampovi i prostori za kampiranje.</t>
  </si>
  <si>
    <t>inozemni turisti</t>
  </si>
  <si>
    <t>STRUKTURA NOĆENJA TURISTA U VELJAČI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</si>
  <si>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</si>
  <si>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I. - II.</t>
  </si>
  <si>
    <r>
      <t>107,4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</si>
  <si>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111,9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</si>
  <si>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 xml:space="preserve">3. SMJEŠTAJNI KAPACITETI  PREMA VRSTI SMJEŠTAJNIH OBJEKATA U  VELJAČI 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2017.</t>
    </r>
    <r>
      <rPr>
        <vertAlign val="superscript"/>
        <sz val="11"/>
        <rFont val="Calibri"/>
        <family val="2"/>
        <charset val="238"/>
        <scheme val="minor"/>
      </rPr>
      <t>1)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</si>
  <si>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</si>
  <si>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</si>
  <si>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</si>
  <si>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</si>
  <si>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t>7. DOLASCI I NOĆENJA TURISTA PREMA DOBNIM SKUPINAMA U VELJAČI 2017.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</si>
  <si>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</si>
  <si>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</si>
  <si>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</si>
  <si>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</si>
  <si>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</si>
  <si>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</si>
  <si>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</si>
  <si>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</si>
  <si>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</si>
  <si>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</si>
  <si>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r>
      <t xml:space="preserve">Indeksi
</t>
    </r>
    <r>
      <rPr>
        <u/>
        <sz val="10"/>
        <rFont val="Calibri"/>
        <family val="2"/>
        <charset val="238"/>
        <scheme val="minor"/>
      </rPr>
      <t>II. 2017.</t>
    </r>
    <r>
      <rPr>
        <sz val="10"/>
        <rFont val="Calibri"/>
        <family val="2"/>
        <charset val="238"/>
        <scheme val="minor"/>
      </rPr>
      <t xml:space="preserve">
II. 2016.</t>
    </r>
  </si>
  <si>
    <t>Struktura 
noćenja 
II. 2017. 
u %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</si>
  <si>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2017.</t>
    </r>
    <r>
      <rPr>
        <sz val="10"/>
        <rFont val="Calibri"/>
        <family val="2"/>
        <charset val="238"/>
        <scheme val="minor"/>
      </rPr>
      <t xml:space="preserve">
I. - II. 2016.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</si>
  <si>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</si>
  <si>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</si>
  <si>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</si>
  <si>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</si>
  <si>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</si>
  <si>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</si>
  <si>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</si>
  <si>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</si>
  <si>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</si>
  <si>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</si>
  <si>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</si>
  <si>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</si>
  <si>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</si>
  <si>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</si>
  <si>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</si>
  <si>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</si>
  <si>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</si>
  <si>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</si>
  <si>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</si>
  <si>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</si>
  <si>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</si>
  <si>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</si>
  <si>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</si>
  <si>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</si>
  <si>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</si>
  <si>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</si>
  <si>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</si>
  <si>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</si>
  <si>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</si>
  <si>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</si>
  <si>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</si>
  <si>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</si>
  <si>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 xml:space="preserve">       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</si>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</sst>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5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29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quotePrefix="1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/>
    <xf numFmtId="0" fontId="3" fillId="0" borderId="0" xfId="0" applyFont="1" applyAlignment="1"/>
    <xf numFmtId="3" fontId="3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/>
    <xf numFmtId="3" fontId="2" fillId="0" borderId="0" xfId="0" applyNumberFormat="1" applyFont="1" applyBorder="1" applyAlignment="1"/>
    <xf numFmtId="165" fontId="14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3" fontId="14" fillId="0" borderId="0" xfId="0" applyNumberFormat="1" applyFont="1" applyFill="1" applyBorder="1" applyAlignment="1" applyProtection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2" fillId="0" borderId="0" xfId="0" applyFont="1" applyBorder="1"/>
    <xf numFmtId="3" fontId="2" fillId="0" borderId="2" xfId="0" applyNumberFormat="1" applyFont="1" applyBorder="1" applyAlignment="1">
      <alignment horizontal="right"/>
    </xf>
    <xf numFmtId="3" fontId="15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0" xfId="0" quotePrefix="1" applyNumberFormat="1" applyFont="1" applyAlignment="1">
      <alignment textRotation="91"/>
    </xf>
    <xf numFmtId="3" fontId="18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5" fillId="0" borderId="0" xfId="0" applyFont="1" applyAlignment="1"/>
    <xf numFmtId="0" fontId="2" fillId="0" borderId="9" xfId="0" applyFont="1" applyBorder="1"/>
    <xf numFmtId="0" fontId="3" fillId="0" borderId="9" xfId="0" applyFont="1" applyBorder="1" applyAlignment="1"/>
    <xf numFmtId="0" fontId="9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30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9" xfId="0" applyFont="1" applyBorder="1" applyAlignment="1"/>
    <xf numFmtId="0" fontId="19" fillId="0" borderId="29" xfId="0" applyFont="1" applyBorder="1" applyAlignment="1"/>
    <xf numFmtId="0" fontId="19" fillId="0" borderId="29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/>
    <xf numFmtId="0" fontId="2" fillId="0" borderId="0" xfId="0" applyFont="1" applyAlignment="1">
      <alignment vertical="top"/>
    </xf>
    <xf numFmtId="0" fontId="2" fillId="0" borderId="32" xfId="0" applyFont="1" applyBorder="1" applyAlignment="1"/>
    <xf numFmtId="0" fontId="2" fillId="0" borderId="32" xfId="0" applyFont="1" applyBorder="1" applyAlignment="1">
      <alignment vertical="top"/>
    </xf>
    <xf numFmtId="0" fontId="19" fillId="0" borderId="32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4" fillId="2" borderId="0" xfId="0" applyNumberFormat="1" applyFont="1" applyFill="1" applyBorder="1" applyAlignment="1" applyProtection="1">
      <alignment horizontal="right"/>
    </xf>
    <xf numFmtId="3" fontId="1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3" fontId="13" fillId="0" borderId="33" xfId="0" applyNumberFormat="1" applyFont="1" applyFill="1" applyBorder="1" applyAlignment="1" applyProtection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33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2" fillId="0" borderId="1" xfId="0" applyFont="1" applyFill="1" applyBorder="1"/>
    <xf numFmtId="3" fontId="16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3" fontId="3" fillId="0" borderId="10" xfId="0" applyNumberFormat="1" applyFont="1" applyBorder="1" applyAlignment="1"/>
    <xf numFmtId="3" fontId="3" fillId="0" borderId="10" xfId="0" applyNumberFormat="1" applyFont="1" applyBorder="1" applyAlignment="1">
      <alignment vertical="center"/>
    </xf>
    <xf numFmtId="0" fontId="19" fillId="0" borderId="0" xfId="0" applyFont="1" applyBorder="1" applyAlignment="1">
      <alignment vertical="top"/>
    </xf>
    <xf numFmtId="165" fontId="3" fillId="0" borderId="0" xfId="0" applyNumberFormat="1" applyFont="1" applyBorder="1" applyAlignment="1">
      <alignment horizontal="right"/>
    </xf>
    <xf numFmtId="0" fontId="2" fillId="0" borderId="46" xfId="0" applyFont="1" applyBorder="1"/>
    <xf numFmtId="3" fontId="3" fillId="0" borderId="10" xfId="0" applyNumberFormat="1" applyFont="1" applyFill="1" applyBorder="1" applyAlignment="1"/>
    <xf numFmtId="3" fontId="2" fillId="0" borderId="1" xfId="0" applyNumberFormat="1" applyFont="1" applyFill="1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31" fillId="0" borderId="0" xfId="0" applyFont="1" applyAlignment="1">
      <alignment horizontal="justify"/>
    </xf>
    <xf numFmtId="0" fontId="0" fillId="0" borderId="0" xfId="0" applyAlignme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justify" vertical="center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3" fontId="4" fillId="0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justify" wrapText="1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wrapText="1"/>
    </xf>
    <xf numFmtId="0" fontId="25" fillId="0" borderId="48" xfId="0" applyFont="1" applyBorder="1" applyAlignment="1">
      <alignment horizontal="center" vertical="center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center" vertical="center"/>
    </xf>
    <xf numFmtId="0" fontId="34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57-4972-ACC0-42C8AF6AE430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57-4972-ACC0-42C8AF6AE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40544"/>
        <c:axId val="116542464"/>
      </c:barChart>
      <c:catAx>
        <c:axId val="11654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542464"/>
        <c:crosses val="autoZero"/>
        <c:auto val="1"/>
        <c:lblAlgn val="ctr"/>
        <c:lblOffset val="100"/>
        <c:noMultiLvlLbl val="0"/>
      </c:catAx>
      <c:valAx>
        <c:axId val="116542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54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C-4211-97D1-F51882468E9A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C-4211-97D1-F51882468E9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30.9</c:v>
                </c:pt>
                <c:pt idx="1">
                  <c:v>69.099999999999994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7C-4211-97D1-F51882468E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4-4900-A98A-D5E39FA4246B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4-4900-A98A-D5E39FA424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27.2</c:v>
                </c:pt>
                <c:pt idx="1">
                  <c:v>72.8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14-4900-A98A-D5E39FA4246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VELJAČI 2017.</a:t>
            </a:r>
            <a:endParaRPr lang="hr-HR" sz="10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2423</c:v>
                </c:pt>
                <c:pt idx="1">
                  <c:v>9640</c:v>
                </c:pt>
                <c:pt idx="2">
                  <c:v>15159</c:v>
                </c:pt>
                <c:pt idx="3">
                  <c:v>16025</c:v>
                </c:pt>
                <c:pt idx="4">
                  <c:v>13997</c:v>
                </c:pt>
                <c:pt idx="5">
                  <c:v>8430</c:v>
                </c:pt>
                <c:pt idx="6">
                  <c:v>3146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67-4BB6-8C59-F3C82712F646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487</c:v>
                </c:pt>
                <c:pt idx="1">
                  <c:v>2669</c:v>
                </c:pt>
                <c:pt idx="2">
                  <c:v>6885</c:v>
                </c:pt>
                <c:pt idx="3">
                  <c:v>7363</c:v>
                </c:pt>
                <c:pt idx="4">
                  <c:v>4819</c:v>
                </c:pt>
                <c:pt idx="5">
                  <c:v>2739</c:v>
                </c:pt>
                <c:pt idx="6">
                  <c:v>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67-4BB6-8C59-F3C82712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01728"/>
        <c:axId val="118593024"/>
      </c:barChart>
      <c:catAx>
        <c:axId val="118201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593024"/>
        <c:crosses val="autoZero"/>
        <c:auto val="1"/>
        <c:lblAlgn val="ctr"/>
        <c:lblOffset val="100"/>
        <c:noMultiLvlLbl val="0"/>
      </c:catAx>
      <c:valAx>
        <c:axId val="118593024"/>
        <c:scaling>
          <c:orientation val="minMax"/>
          <c:max val="18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201728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workbookViewId="0">
      <selection activeCell="I15" sqref="I15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9" width="14.5" style="5" customWidth="1"/>
    <col min="10" max="10" width="9.33203125" style="5"/>
    <col min="11" max="11" width="5.83203125" style="5" customWidth="1"/>
    <col min="12" max="12" width="9.33203125" style="5" customWidth="1"/>
    <col min="13" max="13" width="8.1640625" style="5" customWidth="1"/>
    <col min="14" max="14" width="1.33203125" style="5" customWidth="1"/>
    <col min="15" max="15" width="13.33203125" style="5" customWidth="1"/>
    <col min="16" max="16" width="5.83203125" style="5" customWidth="1"/>
    <col min="17" max="18" width="5.6640625" style="5" customWidth="1"/>
    <col min="19" max="19" width="5.83203125" style="5" customWidth="1"/>
    <col min="20" max="25" width="5.6640625" style="5" customWidth="1"/>
    <col min="26" max="16384" width="9.33203125" style="5"/>
  </cols>
  <sheetData>
    <row r="1" spans="1:18" ht="28.5" customHeight="1" thickBot="1" x14ac:dyDescent="0.25">
      <c r="A1" s="152" t="s">
        <v>94</v>
      </c>
      <c r="B1" s="28"/>
      <c r="C1" s="28"/>
      <c r="D1" s="28"/>
      <c r="E1" s="28"/>
      <c r="F1" s="28"/>
      <c r="G1" s="28"/>
      <c r="H1" s="28"/>
      <c r="I1" s="28"/>
    </row>
    <row r="2" spans="1:18" ht="30.75" customHeight="1" x14ac:dyDescent="0.2">
      <c r="A2" s="6"/>
      <c r="B2" s="60"/>
      <c r="C2" s="238" t="s">
        <v>0</v>
      </c>
      <c r="D2" s="240"/>
      <c r="E2" s="216" t="s">
        <v>4</v>
      </c>
      <c r="F2" s="238" t="s">
        <v>1</v>
      </c>
      <c r="G2" s="239"/>
      <c r="H2" s="217" t="s">
        <v>4</v>
      </c>
      <c r="I2" s="7" t="s">
        <v>61</v>
      </c>
      <c r="P2" s="241"/>
      <c r="Q2" s="241"/>
    </row>
    <row r="3" spans="1:18" ht="21.75" customHeight="1" x14ac:dyDescent="0.2">
      <c r="B3" s="61" t="s">
        <v>75</v>
      </c>
      <c r="C3" s="54">
        <v>767366</v>
      </c>
      <c r="D3" s="56"/>
      <c r="E3" s="218">
        <v>105</v>
      </c>
      <c r="F3" s="54">
        <v>1245669</v>
      </c>
      <c r="G3" s="28"/>
      <c r="H3" s="219">
        <v>105.3</v>
      </c>
      <c r="I3" s="8">
        <f>F3/C3</f>
        <v>1.6233049157768262</v>
      </c>
      <c r="K3" s="9"/>
      <c r="L3" s="9"/>
      <c r="M3" s="57"/>
      <c r="O3" s="58"/>
      <c r="P3" s="30"/>
      <c r="Q3" s="30"/>
      <c r="R3" s="14"/>
    </row>
    <row r="4" spans="1:18" ht="13.5" customHeight="1" x14ac:dyDescent="0.2">
      <c r="B4" s="61" t="s">
        <v>77</v>
      </c>
      <c r="C4" s="47">
        <v>876604</v>
      </c>
      <c r="D4" s="54"/>
      <c r="E4" s="219">
        <f t="shared" ref="E4:E6" si="0">C4/C3*100</f>
        <v>114.23544957686424</v>
      </c>
      <c r="F4" s="47">
        <v>1451891</v>
      </c>
      <c r="G4" s="28"/>
      <c r="H4" s="219">
        <f t="shared" ref="H4:H6" si="1">F4/F3*100</f>
        <v>116.55512018040106</v>
      </c>
      <c r="I4" s="8">
        <f>F4/C4</f>
        <v>1.6562678244680609</v>
      </c>
      <c r="K4" s="9"/>
      <c r="M4" s="30"/>
    </row>
    <row r="5" spans="1:18" x14ac:dyDescent="0.2">
      <c r="B5" s="5" t="s">
        <v>79</v>
      </c>
      <c r="C5" s="85">
        <v>967902</v>
      </c>
      <c r="E5" s="219">
        <f t="shared" si="0"/>
        <v>110.41496502411579</v>
      </c>
      <c r="F5" s="26">
        <v>1602420</v>
      </c>
      <c r="H5" s="219">
        <f t="shared" si="1"/>
        <v>110.36778931751763</v>
      </c>
      <c r="I5" s="8">
        <f>F5/C5</f>
        <v>1.6555601703478244</v>
      </c>
    </row>
    <row r="6" spans="1:18" x14ac:dyDescent="0.2">
      <c r="B6" s="3" t="s">
        <v>80</v>
      </c>
      <c r="C6" s="26">
        <v>1077778</v>
      </c>
      <c r="E6" s="219">
        <f t="shared" si="0"/>
        <v>111.35197571654982</v>
      </c>
      <c r="F6" s="26">
        <v>1804290</v>
      </c>
      <c r="H6" s="219">
        <f t="shared" si="1"/>
        <v>112.59782079604599</v>
      </c>
      <c r="I6" s="8">
        <f>F6/C6</f>
        <v>1.6740831599828536</v>
      </c>
    </row>
    <row r="7" spans="1:18" ht="15" x14ac:dyDescent="0.2">
      <c r="B7" s="2" t="s">
        <v>124</v>
      </c>
      <c r="C7" s="163">
        <v>1152598</v>
      </c>
      <c r="E7" s="219" t="s">
        <v>11</v>
      </c>
      <c r="F7" s="26">
        <v>2016107</v>
      </c>
      <c r="H7" s="219" t="s">
        <v>11</v>
      </c>
      <c r="I7" s="8">
        <f>F7/C7</f>
        <v>1.7491848849295244</v>
      </c>
      <c r="L7" s="123"/>
      <c r="M7" s="123"/>
      <c r="N7" s="63"/>
    </row>
    <row r="8" spans="1:18" ht="26.25" customHeight="1" x14ac:dyDescent="0.2">
      <c r="B8" s="62" t="s">
        <v>95</v>
      </c>
      <c r="C8" s="54"/>
      <c r="D8" s="54"/>
      <c r="E8" s="170"/>
      <c r="F8" s="54"/>
      <c r="G8" s="28"/>
      <c r="H8" s="65"/>
      <c r="I8" s="84"/>
    </row>
    <row r="9" spans="1:18" ht="19.5" customHeight="1" x14ac:dyDescent="0.2">
      <c r="B9" s="204" t="s">
        <v>130</v>
      </c>
      <c r="C9" s="54">
        <f>SUM(C10:C11)</f>
        <v>97416</v>
      </c>
      <c r="D9" s="54"/>
      <c r="E9" s="220" t="s">
        <v>131</v>
      </c>
      <c r="F9" s="54">
        <f>SUM(F10:F11)</f>
        <v>191056</v>
      </c>
      <c r="G9" s="28"/>
      <c r="H9" s="221" t="s">
        <v>132</v>
      </c>
      <c r="I9" s="156">
        <f>F9/C9</f>
        <v>1.9612384002627905</v>
      </c>
      <c r="K9" s="196"/>
    </row>
    <row r="10" spans="1:18" s="134" customFormat="1" ht="17.25" customHeight="1" x14ac:dyDescent="0.2">
      <c r="B10" s="203" t="s">
        <v>142</v>
      </c>
      <c r="C10" s="153">
        <v>48720</v>
      </c>
      <c r="D10" s="154"/>
      <c r="E10" s="235">
        <v>50.5</v>
      </c>
      <c r="F10" s="153">
        <v>96523</v>
      </c>
      <c r="G10" s="155"/>
      <c r="H10" s="236">
        <v>56.2</v>
      </c>
      <c r="I10" s="156">
        <f>F10/C10</f>
        <v>1.9811781609195402</v>
      </c>
      <c r="L10" s="18"/>
      <c r="M10" s="18"/>
      <c r="N10" s="18"/>
      <c r="O10" s="237"/>
      <c r="P10" s="237"/>
    </row>
    <row r="11" spans="1:18" ht="13.5" customHeight="1" x14ac:dyDescent="0.2">
      <c r="A11" s="15"/>
      <c r="B11" s="203" t="s">
        <v>143</v>
      </c>
      <c r="C11" s="157">
        <v>48696</v>
      </c>
      <c r="D11" s="158"/>
      <c r="E11" s="235">
        <v>100</v>
      </c>
      <c r="F11" s="157">
        <v>94533</v>
      </c>
      <c r="G11" s="159"/>
      <c r="H11" s="236">
        <v>97.9</v>
      </c>
      <c r="I11" s="156">
        <f>F11/C11</f>
        <v>1.9412888122227698</v>
      </c>
      <c r="L11" s="18"/>
      <c r="M11" s="18"/>
      <c r="N11" s="18"/>
      <c r="O11" s="18"/>
      <c r="P11" s="18"/>
    </row>
    <row r="12" spans="1:18" ht="24.75" customHeight="1" x14ac:dyDescent="0.2">
      <c r="A12" s="15" t="s">
        <v>125</v>
      </c>
      <c r="B12" s="15"/>
      <c r="C12" s="1"/>
      <c r="D12" s="1"/>
      <c r="E12" s="2"/>
      <c r="F12" s="16"/>
      <c r="G12" s="2"/>
      <c r="H12" s="10"/>
      <c r="I12" s="12"/>
      <c r="L12" s="18"/>
      <c r="M12" s="18"/>
      <c r="N12" s="18"/>
      <c r="O12" s="18"/>
      <c r="P12" s="18"/>
    </row>
    <row r="13" spans="1:18" ht="12.75" customHeight="1" x14ac:dyDescent="0.2">
      <c r="A13" s="15" t="s">
        <v>129</v>
      </c>
      <c r="B13" s="15"/>
      <c r="C13" s="1"/>
      <c r="D13" s="1"/>
      <c r="E13" s="2"/>
      <c r="F13" s="16"/>
      <c r="G13" s="2"/>
      <c r="H13" s="10"/>
      <c r="I13" s="12"/>
    </row>
    <row r="14" spans="1:18" ht="21" customHeight="1" x14ac:dyDescent="0.2">
      <c r="A14" s="17"/>
      <c r="B14" s="17"/>
      <c r="C14" s="1"/>
      <c r="D14" s="1"/>
      <c r="E14" s="2"/>
      <c r="F14" s="16"/>
      <c r="G14" s="2"/>
      <c r="H14" s="10"/>
      <c r="I14" s="12"/>
    </row>
    <row r="15" spans="1:18" ht="21" customHeight="1" x14ac:dyDescent="0.2">
      <c r="A15" s="17"/>
      <c r="B15" s="17"/>
      <c r="C15" s="1"/>
      <c r="D15" s="1"/>
      <c r="E15" s="2"/>
      <c r="F15" s="16"/>
      <c r="G15" s="2"/>
      <c r="H15" s="10"/>
      <c r="I15" s="12"/>
    </row>
    <row r="16" spans="1:18" ht="21" customHeight="1" x14ac:dyDescent="0.2">
      <c r="A16" s="17"/>
      <c r="B16" s="17"/>
      <c r="C16" s="1"/>
      <c r="D16" s="1"/>
      <c r="E16" s="2"/>
      <c r="F16" s="16"/>
      <c r="G16" s="2"/>
      <c r="H16" s="10"/>
      <c r="I16" s="12"/>
    </row>
    <row r="17" spans="1:24" x14ac:dyDescent="0.2">
      <c r="A17" s="10"/>
      <c r="B17" s="10"/>
      <c r="C17" s="1"/>
      <c r="D17" s="1"/>
      <c r="E17" s="2"/>
      <c r="F17" s="16"/>
      <c r="G17" s="2"/>
      <c r="H17" s="10"/>
      <c r="I17" s="12"/>
      <c r="L17" s="18"/>
    </row>
    <row r="18" spans="1:24" x14ac:dyDescent="0.2">
      <c r="A18" s="10"/>
      <c r="B18" s="10"/>
      <c r="C18" s="1"/>
      <c r="D18" s="1"/>
      <c r="E18" s="2"/>
      <c r="F18" s="16"/>
      <c r="G18" s="2"/>
      <c r="H18" s="10"/>
      <c r="I18" s="12"/>
      <c r="L18" s="18"/>
    </row>
    <row r="19" spans="1:24" x14ac:dyDescent="0.2">
      <c r="A19" s="10"/>
      <c r="B19" s="10"/>
      <c r="C19" s="1"/>
      <c r="D19" s="1"/>
      <c r="E19" s="2"/>
      <c r="F19" s="16"/>
      <c r="G19" s="2"/>
      <c r="H19" s="10"/>
      <c r="I19" s="12"/>
      <c r="M19" s="12"/>
      <c r="N19" s="12"/>
      <c r="O19" s="12"/>
      <c r="P19" s="12"/>
      <c r="Q19" s="151"/>
      <c r="R19" s="12"/>
      <c r="S19" s="12"/>
      <c r="T19" s="12"/>
      <c r="U19" s="151"/>
      <c r="V19" s="151"/>
      <c r="W19" s="151"/>
      <c r="X19" s="151"/>
    </row>
    <row r="20" spans="1:24" x14ac:dyDescent="0.2">
      <c r="A20" s="10"/>
      <c r="B20" s="10"/>
      <c r="C20" s="1"/>
      <c r="D20" s="1"/>
      <c r="E20" s="19"/>
      <c r="F20" s="16"/>
      <c r="G20" s="2"/>
      <c r="H20" s="19"/>
      <c r="I20" s="20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spans="1:24" x14ac:dyDescent="0.2">
      <c r="A21" s="10"/>
      <c r="B21" s="10"/>
      <c r="C21" s="1"/>
      <c r="D21" s="1"/>
      <c r="E21" s="19"/>
      <c r="F21" s="16"/>
      <c r="G21" s="2"/>
      <c r="H21" s="19"/>
      <c r="I21" s="20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</sheetData>
  <mergeCells count="4">
    <mergeCell ref="O10:P10"/>
    <mergeCell ref="F2:G2"/>
    <mergeCell ref="C2:D2"/>
    <mergeCell ref="P2:Q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>
    <oddHeader>&amp;LPRIOPĆENJE TURIZAM I.-IX.2016.&amp;R&amp;D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selection activeCell="AE21" sqref="AE21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52" t="s">
        <v>138</v>
      </c>
      <c r="T1" s="2"/>
    </row>
    <row r="2" spans="1:27" ht="18.75" customHeight="1" x14ac:dyDescent="0.2">
      <c r="A2" s="316" t="s">
        <v>109</v>
      </c>
      <c r="B2" s="316"/>
      <c r="C2" s="316"/>
      <c r="D2" s="317" t="s">
        <v>0</v>
      </c>
      <c r="E2" s="318"/>
      <c r="F2" s="318"/>
      <c r="G2" s="318"/>
      <c r="H2" s="318"/>
      <c r="I2" s="318"/>
      <c r="J2" s="318"/>
      <c r="K2" s="319"/>
      <c r="L2" s="286" t="s">
        <v>1</v>
      </c>
      <c r="M2" s="253"/>
      <c r="N2" s="253"/>
      <c r="O2" s="253"/>
      <c r="P2" s="253"/>
      <c r="Q2" s="253"/>
      <c r="R2" s="253"/>
      <c r="S2" s="253"/>
      <c r="T2" s="2"/>
    </row>
    <row r="3" spans="1:27" ht="18.75" customHeight="1" x14ac:dyDescent="0.2">
      <c r="A3" s="291"/>
      <c r="B3" s="291"/>
      <c r="C3" s="291"/>
      <c r="D3" s="314" t="s">
        <v>110</v>
      </c>
      <c r="E3" s="314"/>
      <c r="F3" s="314"/>
      <c r="G3" s="314"/>
      <c r="H3" s="250" t="s">
        <v>111</v>
      </c>
      <c r="I3" s="250"/>
      <c r="J3" s="250"/>
      <c r="K3" s="320"/>
      <c r="L3" s="255" t="s">
        <v>110</v>
      </c>
      <c r="M3" s="250"/>
      <c r="N3" s="250"/>
      <c r="O3" s="320"/>
      <c r="P3" s="255" t="s">
        <v>111</v>
      </c>
      <c r="Q3" s="250"/>
      <c r="R3" s="250"/>
      <c r="S3" s="250"/>
      <c r="T3" s="2"/>
    </row>
    <row r="4" spans="1:27" ht="29.25" customHeight="1" x14ac:dyDescent="0.2">
      <c r="A4" s="309"/>
      <c r="B4" s="309"/>
      <c r="C4" s="309"/>
      <c r="D4" s="314" t="s">
        <v>112</v>
      </c>
      <c r="E4" s="314"/>
      <c r="F4" s="314" t="s">
        <v>127</v>
      </c>
      <c r="G4" s="314"/>
      <c r="H4" s="314" t="s">
        <v>112</v>
      </c>
      <c r="I4" s="314"/>
      <c r="J4" s="314" t="s">
        <v>127</v>
      </c>
      <c r="K4" s="314"/>
      <c r="L4" s="314" t="s">
        <v>112</v>
      </c>
      <c r="M4" s="314"/>
      <c r="N4" s="314" t="s">
        <v>127</v>
      </c>
      <c r="O4" s="314"/>
      <c r="P4" s="314" t="s">
        <v>112</v>
      </c>
      <c r="Q4" s="314"/>
      <c r="R4" s="314" t="s">
        <v>127</v>
      </c>
      <c r="S4" s="256"/>
      <c r="T4" s="2"/>
    </row>
    <row r="5" spans="1:27" ht="24.75" customHeight="1" x14ac:dyDescent="0.2">
      <c r="A5" s="315" t="s">
        <v>113</v>
      </c>
      <c r="B5" s="315"/>
      <c r="C5" s="315"/>
      <c r="D5" s="189">
        <f>SUM(D6,D7,D8,D9,D10,D11,D12)</f>
        <v>9187</v>
      </c>
      <c r="E5" s="45"/>
      <c r="F5" s="45">
        <f>SUM(F6,F7,F8,F9,F10,F11,F12)</f>
        <v>22070</v>
      </c>
      <c r="G5" s="45"/>
      <c r="H5" s="45">
        <f t="shared" ref="H5:J5" si="0">SUM(H6,H7,H8,H9,H10,H11,H12)</f>
        <v>4856</v>
      </c>
      <c r="I5" s="45">
        <f t="shared" si="0"/>
        <v>0</v>
      </c>
      <c r="J5" s="45">
        <f t="shared" si="0"/>
        <v>12583</v>
      </c>
      <c r="K5" s="45"/>
      <c r="L5" s="189">
        <f t="shared" ref="L5:R5" si="1">SUM(L6,L7,L8,L9,L10,L11,L12)</f>
        <v>16628</v>
      </c>
      <c r="M5" s="45">
        <f t="shared" si="1"/>
        <v>0</v>
      </c>
      <c r="N5" s="45">
        <f t="shared" si="1"/>
        <v>44502</v>
      </c>
      <c r="O5" s="45">
        <f t="shared" si="1"/>
        <v>0</v>
      </c>
      <c r="P5" s="45">
        <f t="shared" si="1"/>
        <v>9085</v>
      </c>
      <c r="Q5" s="45">
        <f t="shared" si="1"/>
        <v>0</v>
      </c>
      <c r="R5" s="45">
        <f t="shared" si="1"/>
        <v>24318</v>
      </c>
      <c r="S5" s="45"/>
    </row>
    <row r="6" spans="1:27" ht="20.25" customHeight="1" x14ac:dyDescent="0.2">
      <c r="B6" s="5" t="s">
        <v>114</v>
      </c>
      <c r="C6" s="2"/>
      <c r="D6" s="190">
        <v>116</v>
      </c>
      <c r="E6" s="26"/>
      <c r="F6" s="4">
        <v>640</v>
      </c>
      <c r="G6" s="26"/>
      <c r="H6" s="26">
        <v>115</v>
      </c>
      <c r="I6" s="26"/>
      <c r="J6" s="4">
        <v>554</v>
      </c>
      <c r="K6" s="191"/>
      <c r="L6" s="4">
        <v>261</v>
      </c>
      <c r="M6" s="91"/>
      <c r="N6" s="4">
        <v>1199</v>
      </c>
      <c r="O6" s="26"/>
      <c r="P6" s="4">
        <v>226</v>
      </c>
      <c r="Q6" s="26"/>
      <c r="R6" s="4">
        <v>1224</v>
      </c>
      <c r="S6" s="26"/>
    </row>
    <row r="7" spans="1:27" ht="16.5" customHeight="1" x14ac:dyDescent="0.2">
      <c r="B7" s="5" t="s">
        <v>115</v>
      </c>
      <c r="C7" s="2"/>
      <c r="D7" s="190">
        <v>762</v>
      </c>
      <c r="E7" s="26"/>
      <c r="F7" s="4">
        <v>2068</v>
      </c>
      <c r="G7" s="26"/>
      <c r="H7" s="26">
        <v>571</v>
      </c>
      <c r="I7" s="26"/>
      <c r="J7" s="4">
        <v>1900</v>
      </c>
      <c r="K7" s="191"/>
      <c r="L7" s="91">
        <v>1582</v>
      </c>
      <c r="M7" s="18"/>
      <c r="N7" s="91">
        <v>5164</v>
      </c>
      <c r="O7" s="46"/>
      <c r="P7" s="4">
        <v>1087</v>
      </c>
      <c r="Q7" s="18"/>
      <c r="R7" s="4">
        <v>4476</v>
      </c>
      <c r="S7" s="46"/>
    </row>
    <row r="8" spans="1:27" ht="16.5" customHeight="1" x14ac:dyDescent="0.2">
      <c r="B8" s="270" t="s">
        <v>116</v>
      </c>
      <c r="C8" s="270"/>
      <c r="D8" s="190">
        <v>2058</v>
      </c>
      <c r="E8" s="26"/>
      <c r="F8" s="4">
        <v>4364</v>
      </c>
      <c r="G8" s="26"/>
      <c r="H8" s="110">
        <v>1336</v>
      </c>
      <c r="I8" s="26"/>
      <c r="J8" s="110">
        <v>2565</v>
      </c>
      <c r="K8" s="191"/>
      <c r="L8" s="113">
        <v>4076</v>
      </c>
      <c r="M8" s="18"/>
      <c r="N8" s="113">
        <v>9779</v>
      </c>
      <c r="O8" s="46"/>
      <c r="P8" s="110">
        <v>2809</v>
      </c>
      <c r="Q8" s="18"/>
      <c r="R8" s="110">
        <v>5380</v>
      </c>
      <c r="S8" s="46"/>
    </row>
    <row r="9" spans="1:27" ht="16.5" customHeight="1" x14ac:dyDescent="0.2">
      <c r="B9" s="3" t="s">
        <v>117</v>
      </c>
      <c r="C9" s="192"/>
      <c r="D9" s="190">
        <v>2784</v>
      </c>
      <c r="E9" s="26"/>
      <c r="F9" s="4">
        <v>5743</v>
      </c>
      <c r="G9" s="26"/>
      <c r="H9" s="110">
        <v>1374</v>
      </c>
      <c r="I9" s="26"/>
      <c r="J9" s="110">
        <v>2506</v>
      </c>
      <c r="K9" s="191"/>
      <c r="L9" s="46">
        <v>4966</v>
      </c>
      <c r="M9" s="18"/>
      <c r="N9" s="46">
        <v>11183</v>
      </c>
      <c r="O9" s="46"/>
      <c r="P9" s="110">
        <v>2397</v>
      </c>
      <c r="Q9" s="18"/>
      <c r="R9" s="110">
        <v>4842</v>
      </c>
      <c r="S9" s="46"/>
    </row>
    <row r="10" spans="1:27" ht="16.5" customHeight="1" x14ac:dyDescent="0.2">
      <c r="B10" s="3" t="s">
        <v>118</v>
      </c>
      <c r="C10" s="86"/>
      <c r="D10" s="190">
        <v>2045</v>
      </c>
      <c r="E10" s="4"/>
      <c r="F10" s="4">
        <v>5175</v>
      </c>
      <c r="G10" s="26"/>
      <c r="H10" s="110">
        <v>867</v>
      </c>
      <c r="I10" s="149"/>
      <c r="J10" s="110">
        <v>2593</v>
      </c>
      <c r="K10" s="191"/>
      <c r="L10" s="46">
        <v>3360</v>
      </c>
      <c r="M10" s="91"/>
      <c r="N10" s="46">
        <v>9668</v>
      </c>
      <c r="O10" s="46"/>
      <c r="P10" s="110">
        <v>1459</v>
      </c>
      <c r="Q10" s="150"/>
      <c r="R10" s="110">
        <v>4329</v>
      </c>
      <c r="S10" s="46"/>
    </row>
    <row r="11" spans="1:27" ht="16.5" customHeight="1" x14ac:dyDescent="0.2">
      <c r="B11" s="5" t="s">
        <v>119</v>
      </c>
      <c r="C11" s="86"/>
      <c r="D11" s="190">
        <v>1097</v>
      </c>
      <c r="E11" s="26"/>
      <c r="F11" s="4">
        <v>3005</v>
      </c>
      <c r="G11" s="26"/>
      <c r="H11" s="26">
        <v>458</v>
      </c>
      <c r="I11" s="26"/>
      <c r="J11" s="26">
        <v>1762</v>
      </c>
      <c r="K11" s="191"/>
      <c r="L11" s="26">
        <v>1856</v>
      </c>
      <c r="M11" s="18"/>
      <c r="N11" s="26">
        <v>5525</v>
      </c>
      <c r="O11" s="46"/>
      <c r="P11" s="26">
        <v>883</v>
      </c>
      <c r="Q11" s="18"/>
      <c r="R11" s="26">
        <v>2905</v>
      </c>
      <c r="S11" s="46"/>
    </row>
    <row r="12" spans="1:27" ht="16.5" customHeight="1" x14ac:dyDescent="0.2">
      <c r="B12" s="5" t="s">
        <v>120</v>
      </c>
      <c r="C12" s="86"/>
      <c r="D12" s="190">
        <v>325</v>
      </c>
      <c r="E12" s="26"/>
      <c r="F12" s="4">
        <v>1075</v>
      </c>
      <c r="G12" s="26"/>
      <c r="H12" s="26">
        <v>135</v>
      </c>
      <c r="I12" s="26"/>
      <c r="J12" s="26">
        <v>703</v>
      </c>
      <c r="K12" s="191"/>
      <c r="L12" s="26">
        <v>527</v>
      </c>
      <c r="M12" s="18"/>
      <c r="N12" s="26">
        <v>1984</v>
      </c>
      <c r="O12" s="46"/>
      <c r="P12" s="26">
        <v>224</v>
      </c>
      <c r="Q12" s="18"/>
      <c r="R12" s="26">
        <v>1162</v>
      </c>
      <c r="S12" s="46"/>
    </row>
    <row r="14" spans="1:27" x14ac:dyDescent="0.2">
      <c r="H14" s="18"/>
      <c r="AA14" s="5" t="s">
        <v>121</v>
      </c>
    </row>
    <row r="15" spans="1:27" x14ac:dyDescent="0.2">
      <c r="C15" s="193"/>
      <c r="D15" s="63"/>
      <c r="E15" s="63"/>
      <c r="F15" s="88"/>
      <c r="G15" s="63"/>
      <c r="H15" s="63"/>
      <c r="I15" s="63"/>
      <c r="J15" s="63"/>
      <c r="K15" s="63"/>
      <c r="L15" s="63"/>
      <c r="M15" s="63"/>
      <c r="N15" s="88"/>
    </row>
    <row r="16" spans="1:27" x14ac:dyDescent="0.2">
      <c r="C16" s="63"/>
      <c r="D16" s="63"/>
      <c r="E16" s="63"/>
      <c r="F16" s="88"/>
      <c r="G16" s="63"/>
      <c r="H16" s="63"/>
      <c r="I16" s="63"/>
      <c r="J16" s="63"/>
      <c r="K16" s="63"/>
      <c r="L16" s="63"/>
      <c r="M16" s="63"/>
      <c r="N16" s="88"/>
      <c r="W16" s="127"/>
      <c r="X16" s="127"/>
      <c r="Y16" s="127"/>
      <c r="Z16" s="5" t="s">
        <v>18</v>
      </c>
      <c r="AA16" s="5" t="s">
        <v>122</v>
      </c>
    </row>
    <row r="17" spans="3:28" x14ac:dyDescent="0.2">
      <c r="C17" s="63"/>
      <c r="D17" s="63"/>
      <c r="E17" s="63"/>
      <c r="F17" s="88"/>
      <c r="G17" s="63"/>
      <c r="H17" s="63"/>
      <c r="I17" s="63"/>
      <c r="J17" s="63"/>
      <c r="K17" s="63"/>
      <c r="L17" s="63"/>
      <c r="M17" s="63"/>
      <c r="N17" s="88"/>
      <c r="X17" s="2" t="s">
        <v>114</v>
      </c>
      <c r="Z17" s="18">
        <f>SUM(N6,R6)</f>
        <v>2423</v>
      </c>
      <c r="AA17" s="26">
        <f>SUM(L6,P6)</f>
        <v>487</v>
      </c>
      <c r="AB17" s="18"/>
    </row>
    <row r="18" spans="3:28" x14ac:dyDescent="0.2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X18" s="2" t="s">
        <v>115</v>
      </c>
      <c r="Z18" s="18">
        <f t="shared" ref="Z18:Z23" si="2">SUM(N7,R7)</f>
        <v>9640</v>
      </c>
      <c r="AA18" s="26">
        <f t="shared" ref="AA18:AA23" si="3">SUM(L7,P7)</f>
        <v>2669</v>
      </c>
      <c r="AB18" s="18"/>
    </row>
    <row r="19" spans="3:28" x14ac:dyDescent="0.2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X19" s="194" t="s">
        <v>116</v>
      </c>
      <c r="Y19" s="194"/>
      <c r="Z19" s="18">
        <f t="shared" si="2"/>
        <v>15159</v>
      </c>
      <c r="AA19" s="26">
        <f t="shared" si="3"/>
        <v>6885</v>
      </c>
      <c r="AB19" s="18"/>
    </row>
    <row r="20" spans="3:28" x14ac:dyDescent="0.2">
      <c r="X20" s="2" t="s">
        <v>117</v>
      </c>
      <c r="Y20" s="2"/>
      <c r="Z20" s="18">
        <f t="shared" si="2"/>
        <v>16025</v>
      </c>
      <c r="AA20" s="26">
        <f t="shared" si="3"/>
        <v>7363</v>
      </c>
      <c r="AB20" s="18"/>
    </row>
    <row r="21" spans="3:28" x14ac:dyDescent="0.2">
      <c r="X21" s="2" t="s">
        <v>118</v>
      </c>
      <c r="Y21" s="2"/>
      <c r="Z21" s="18">
        <f t="shared" si="2"/>
        <v>13997</v>
      </c>
      <c r="AA21" s="26">
        <f t="shared" si="3"/>
        <v>4819</v>
      </c>
      <c r="AB21" s="18"/>
    </row>
    <row r="22" spans="3:28" x14ac:dyDescent="0.2">
      <c r="X22" s="2" t="s">
        <v>119</v>
      </c>
      <c r="Z22" s="18">
        <f t="shared" si="2"/>
        <v>8430</v>
      </c>
      <c r="AA22" s="26">
        <f t="shared" si="3"/>
        <v>2739</v>
      </c>
      <c r="AB22" s="18"/>
    </row>
    <row r="23" spans="3:28" x14ac:dyDescent="0.2">
      <c r="X23" s="2" t="s">
        <v>120</v>
      </c>
      <c r="Z23" s="18">
        <f t="shared" si="2"/>
        <v>3146</v>
      </c>
      <c r="AA23" s="26">
        <f t="shared" si="3"/>
        <v>751</v>
      </c>
      <c r="AB23" s="18"/>
    </row>
    <row r="24" spans="3:28" x14ac:dyDescent="0.2">
      <c r="X24" s="2" t="s">
        <v>123</v>
      </c>
      <c r="Z24" s="67">
        <f>SUM(Z17:Z23)</f>
        <v>68820</v>
      </c>
      <c r="AA24" s="67">
        <f>SUM(AA17:AA23)</f>
        <v>25713</v>
      </c>
      <c r="AB24" s="67"/>
    </row>
  </sheetData>
  <mergeCells count="17"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J11" sqref="J11"/>
    </sheetView>
  </sheetViews>
  <sheetFormatPr defaultRowHeight="12.75" x14ac:dyDescent="0.2"/>
  <cols>
    <col min="1" max="1" width="63" customWidth="1"/>
    <col min="2" max="2" width="37.83203125" customWidth="1"/>
  </cols>
  <sheetData>
    <row r="1" spans="1:2" ht="15" customHeight="1" x14ac:dyDescent="0.2">
      <c r="A1" s="222" t="s">
        <v>152</v>
      </c>
    </row>
    <row r="2" spans="1:2" x14ac:dyDescent="0.2">
      <c r="A2" s="223"/>
    </row>
    <row r="3" spans="1:2" x14ac:dyDescent="0.2">
      <c r="A3" s="224" t="s">
        <v>153</v>
      </c>
    </row>
    <row r="4" spans="1:2" ht="6" customHeight="1" x14ac:dyDescent="0.2">
      <c r="A4" s="224"/>
    </row>
    <row r="5" spans="1:2" ht="39" customHeight="1" x14ac:dyDescent="0.2">
      <c r="A5" s="321" t="s">
        <v>154</v>
      </c>
      <c r="B5" s="321"/>
    </row>
    <row r="6" spans="1:2" ht="3.75" customHeight="1" x14ac:dyDescent="0.2">
      <c r="A6" s="223"/>
      <c r="B6" s="225"/>
    </row>
    <row r="7" spans="1:2" ht="38.25" customHeight="1" x14ac:dyDescent="0.2">
      <c r="A7" s="321" t="s">
        <v>155</v>
      </c>
      <c r="B7" s="321"/>
    </row>
    <row r="8" spans="1:2" ht="3.75" customHeight="1" x14ac:dyDescent="0.2">
      <c r="A8" s="223"/>
      <c r="B8" s="225"/>
    </row>
    <row r="9" spans="1:2" ht="39" customHeight="1" x14ac:dyDescent="0.2">
      <c r="A9" s="322" t="s">
        <v>197</v>
      </c>
      <c r="B9" s="322"/>
    </row>
    <row r="10" spans="1:2" ht="3.75" customHeight="1" x14ac:dyDescent="0.2">
      <c r="A10" s="223"/>
      <c r="B10" s="225"/>
    </row>
    <row r="11" spans="1:2" ht="51.75" customHeight="1" x14ac:dyDescent="0.2">
      <c r="A11" s="322" t="s">
        <v>156</v>
      </c>
      <c r="B11" s="322"/>
    </row>
    <row r="12" spans="1:2" ht="3.75" customHeight="1" x14ac:dyDescent="0.2">
      <c r="A12" s="223"/>
      <c r="B12" s="225"/>
    </row>
    <row r="13" spans="1:2" ht="28.5" customHeight="1" x14ac:dyDescent="0.2">
      <c r="A13" s="321" t="s">
        <v>157</v>
      </c>
      <c r="B13" s="321"/>
    </row>
    <row r="14" spans="1:2" ht="6" customHeight="1" x14ac:dyDescent="0.2">
      <c r="A14" s="224" t="s">
        <v>158</v>
      </c>
      <c r="B14" s="225"/>
    </row>
    <row r="15" spans="1:2" x14ac:dyDescent="0.2">
      <c r="A15" s="224" t="s">
        <v>159</v>
      </c>
      <c r="B15" s="225"/>
    </row>
    <row r="16" spans="1:2" ht="3.75" customHeight="1" x14ac:dyDescent="0.2">
      <c r="A16" s="224"/>
      <c r="B16" s="225"/>
    </row>
    <row r="17" spans="1:2" ht="28.5" customHeight="1" x14ac:dyDescent="0.2">
      <c r="A17" s="321" t="s">
        <v>160</v>
      </c>
      <c r="B17" s="321"/>
    </row>
    <row r="18" spans="1:2" ht="6" customHeight="1" x14ac:dyDescent="0.2">
      <c r="A18" s="224"/>
      <c r="B18" s="225"/>
    </row>
    <row r="19" spans="1:2" x14ac:dyDescent="0.2">
      <c r="A19" s="224" t="s">
        <v>161</v>
      </c>
      <c r="B19" s="225"/>
    </row>
    <row r="20" spans="1:2" ht="3.75" customHeight="1" x14ac:dyDescent="0.2">
      <c r="A20" s="223"/>
      <c r="B20" s="225"/>
    </row>
    <row r="21" spans="1:2" ht="39" customHeight="1" x14ac:dyDescent="0.2">
      <c r="A21" s="321" t="s">
        <v>162</v>
      </c>
      <c r="B21" s="321"/>
    </row>
    <row r="22" spans="1:2" ht="3.75" customHeight="1" x14ac:dyDescent="0.2">
      <c r="A22" s="223"/>
      <c r="B22" s="225"/>
    </row>
    <row r="23" spans="1:2" ht="90.75" customHeight="1" x14ac:dyDescent="0.2">
      <c r="A23" s="321" t="s">
        <v>163</v>
      </c>
      <c r="B23" s="321"/>
    </row>
    <row r="24" spans="1:2" ht="3.75" customHeight="1" x14ac:dyDescent="0.2">
      <c r="A24" s="223"/>
      <c r="B24" s="225"/>
    </row>
    <row r="25" spans="1:2" ht="78" customHeight="1" x14ac:dyDescent="0.2">
      <c r="A25" s="321" t="s">
        <v>164</v>
      </c>
      <c r="B25" s="321"/>
    </row>
    <row r="26" spans="1:2" ht="3.75" customHeight="1" x14ac:dyDescent="0.2">
      <c r="A26" s="223"/>
      <c r="B26" s="225"/>
    </row>
    <row r="27" spans="1:2" ht="39" customHeight="1" x14ac:dyDescent="0.2">
      <c r="A27" s="321" t="s">
        <v>165</v>
      </c>
      <c r="B27" s="321"/>
    </row>
    <row r="28" spans="1:2" ht="6" customHeight="1" x14ac:dyDescent="0.2">
      <c r="A28" s="223"/>
      <c r="B28" s="225"/>
    </row>
    <row r="29" spans="1:2" x14ac:dyDescent="0.2">
      <c r="A29" s="224" t="s">
        <v>166</v>
      </c>
      <c r="B29" s="225"/>
    </row>
    <row r="30" spans="1:2" ht="6" customHeight="1" x14ac:dyDescent="0.2">
      <c r="A30" s="224"/>
      <c r="B30" s="225"/>
    </row>
    <row r="31" spans="1:2" ht="37.5" customHeight="1" x14ac:dyDescent="0.2">
      <c r="A31" s="324" t="s">
        <v>167</v>
      </c>
      <c r="B31" s="324"/>
    </row>
    <row r="32" spans="1:2" ht="6" customHeight="1" x14ac:dyDescent="0.2">
      <c r="A32" s="226"/>
      <c r="B32" s="225"/>
    </row>
    <row r="33" spans="1:2" ht="103.5" customHeight="1" x14ac:dyDescent="0.2">
      <c r="A33" s="324" t="s">
        <v>168</v>
      </c>
      <c r="B33" s="324"/>
    </row>
    <row r="34" spans="1:2" ht="6" customHeight="1" x14ac:dyDescent="0.2">
      <c r="A34" s="227"/>
      <c r="B34" s="225"/>
    </row>
    <row r="35" spans="1:2" ht="37.5" customHeight="1" x14ac:dyDescent="0.2">
      <c r="A35" s="324" t="s">
        <v>169</v>
      </c>
      <c r="B35" s="324"/>
    </row>
    <row r="36" spans="1:2" ht="3.75" customHeight="1" x14ac:dyDescent="0.2">
      <c r="A36" s="223"/>
      <c r="B36" s="225"/>
    </row>
    <row r="37" spans="1:2" ht="36.75" customHeight="1" x14ac:dyDescent="0.2">
      <c r="A37" s="324" t="s">
        <v>170</v>
      </c>
      <c r="B37" s="324"/>
    </row>
    <row r="38" spans="1:2" ht="3.75" customHeight="1" x14ac:dyDescent="0.2">
      <c r="A38" s="226" t="s">
        <v>15</v>
      </c>
      <c r="B38" s="225"/>
    </row>
    <row r="39" spans="1:2" ht="26.25" customHeight="1" x14ac:dyDescent="0.2">
      <c r="A39" s="324" t="s">
        <v>171</v>
      </c>
      <c r="B39" s="324"/>
    </row>
    <row r="40" spans="1:2" ht="3.75" customHeight="1" x14ac:dyDescent="0.2">
      <c r="A40" s="226"/>
      <c r="B40" s="225"/>
    </row>
    <row r="41" spans="1:2" x14ac:dyDescent="0.2">
      <c r="A41" s="324" t="s">
        <v>172</v>
      </c>
      <c r="B41" s="324"/>
    </row>
    <row r="42" spans="1:2" ht="3.75" customHeight="1" x14ac:dyDescent="0.2">
      <c r="A42" s="223" t="s">
        <v>15</v>
      </c>
      <c r="B42" s="225"/>
    </row>
    <row r="43" spans="1:2" ht="38.25" customHeight="1" x14ac:dyDescent="0.2">
      <c r="A43" s="324" t="s">
        <v>173</v>
      </c>
      <c r="B43" s="324"/>
    </row>
    <row r="44" spans="1:2" ht="3.75" customHeight="1" x14ac:dyDescent="0.2">
      <c r="A44" s="228"/>
      <c r="B44" s="225"/>
    </row>
    <row r="45" spans="1:2" x14ac:dyDescent="0.2">
      <c r="A45" s="323" t="s">
        <v>174</v>
      </c>
      <c r="B45" s="323"/>
    </row>
    <row r="46" spans="1:2" ht="3.75" customHeight="1" x14ac:dyDescent="0.2">
      <c r="A46" s="223"/>
      <c r="B46" s="225"/>
    </row>
    <row r="47" spans="1:2" ht="28.5" customHeight="1" x14ac:dyDescent="0.2">
      <c r="A47" s="324" t="s">
        <v>175</v>
      </c>
      <c r="B47" s="324"/>
    </row>
    <row r="48" spans="1:2" ht="3.75" customHeight="1" x14ac:dyDescent="0.2">
      <c r="A48" s="223"/>
      <c r="B48" s="225"/>
    </row>
    <row r="49" spans="1:2" ht="37.5" customHeight="1" x14ac:dyDescent="0.2">
      <c r="A49" s="324" t="s">
        <v>176</v>
      </c>
      <c r="B49" s="324"/>
    </row>
    <row r="50" spans="1:2" x14ac:dyDescent="0.2">
      <c r="A50" s="323" t="s">
        <v>177</v>
      </c>
      <c r="B50" s="323"/>
    </row>
    <row r="51" spans="1:2" ht="3.75" customHeight="1" x14ac:dyDescent="0.2">
      <c r="A51" s="227"/>
      <c r="B51" s="225"/>
    </row>
    <row r="52" spans="1:2" ht="39" customHeight="1" x14ac:dyDescent="0.2">
      <c r="A52" s="324" t="s">
        <v>178</v>
      </c>
      <c r="B52" s="324"/>
    </row>
    <row r="53" spans="1:2" ht="6" customHeight="1" x14ac:dyDescent="0.2">
      <c r="A53" s="226" t="s">
        <v>179</v>
      </c>
      <c r="B53" s="225"/>
    </row>
    <row r="54" spans="1:2" ht="14.25" x14ac:dyDescent="0.2">
      <c r="A54" s="326" t="s">
        <v>180</v>
      </c>
      <c r="B54" s="326"/>
    </row>
    <row r="55" spans="1:2" x14ac:dyDescent="0.2">
      <c r="A55" s="229"/>
      <c r="B55" s="230"/>
    </row>
    <row r="56" spans="1:2" x14ac:dyDescent="0.2">
      <c r="A56" s="229"/>
      <c r="B56" s="230"/>
    </row>
    <row r="57" spans="1:2" ht="12.75" customHeight="1" x14ac:dyDescent="0.2">
      <c r="A57" s="231" t="s">
        <v>181</v>
      </c>
      <c r="B57" s="231" t="s">
        <v>182</v>
      </c>
    </row>
    <row r="58" spans="1:2" x14ac:dyDescent="0.2">
      <c r="A58" s="231"/>
      <c r="B58" s="231"/>
    </row>
    <row r="59" spans="1:2" ht="12.75" customHeight="1" x14ac:dyDescent="0.2">
      <c r="A59" s="231" t="s">
        <v>183</v>
      </c>
      <c r="B59" s="231" t="s">
        <v>184</v>
      </c>
    </row>
    <row r="60" spans="1:2" ht="12.75" customHeight="1" x14ac:dyDescent="0.2">
      <c r="A60" s="231" t="s">
        <v>185</v>
      </c>
      <c r="B60" s="232" t="s">
        <v>186</v>
      </c>
    </row>
    <row r="61" spans="1:2" ht="12.75" customHeight="1" x14ac:dyDescent="0.2">
      <c r="A61" s="231" t="s">
        <v>187</v>
      </c>
      <c r="B61" s="232" t="s">
        <v>188</v>
      </c>
    </row>
    <row r="62" spans="1:2" ht="15" x14ac:dyDescent="0.2">
      <c r="A62" s="233"/>
    </row>
    <row r="63" spans="1:2" ht="15" x14ac:dyDescent="0.2">
      <c r="A63" s="233"/>
    </row>
    <row r="64" spans="1:2" x14ac:dyDescent="0.2">
      <c r="A64" s="327" t="s">
        <v>189</v>
      </c>
      <c r="B64" s="327"/>
    </row>
    <row r="65" spans="1:2" x14ac:dyDescent="0.2">
      <c r="A65" s="327" t="s">
        <v>190</v>
      </c>
      <c r="B65" s="327"/>
    </row>
    <row r="66" spans="1:2" x14ac:dyDescent="0.2">
      <c r="A66" s="327" t="s">
        <v>191</v>
      </c>
      <c r="B66" s="327"/>
    </row>
    <row r="67" spans="1:2" x14ac:dyDescent="0.2">
      <c r="A67" s="328" t="s">
        <v>192</v>
      </c>
      <c r="B67" s="328"/>
    </row>
    <row r="68" spans="1:2" x14ac:dyDescent="0.2">
      <c r="A68" s="327" t="s">
        <v>193</v>
      </c>
      <c r="B68" s="327"/>
    </row>
    <row r="69" spans="1:2" x14ac:dyDescent="0.2">
      <c r="A69" s="327" t="s">
        <v>194</v>
      </c>
      <c r="B69" s="327"/>
    </row>
    <row r="70" spans="1:2" ht="15.75" thickBot="1" x14ac:dyDescent="0.25">
      <c r="A70" s="234" t="s">
        <v>195</v>
      </c>
    </row>
    <row r="71" spans="1:2" x14ac:dyDescent="0.2">
      <c r="A71" s="325" t="s">
        <v>196</v>
      </c>
      <c r="B71" s="325"/>
    </row>
  </sheetData>
  <mergeCells count="30"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17:B17"/>
    <mergeCell ref="A5:B5"/>
    <mergeCell ref="A7:B7"/>
    <mergeCell ref="A9:B9"/>
    <mergeCell ref="A11:B11"/>
    <mergeCell ref="A13:B13"/>
  </mergeCells>
  <hyperlinks>
    <hyperlink ref="A6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Q16" sqref="Q16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87</v>
      </c>
      <c r="N2" s="5" t="s">
        <v>95</v>
      </c>
    </row>
    <row r="3" spans="12:15" x14ac:dyDescent="0.2">
      <c r="L3" s="151" t="s">
        <v>62</v>
      </c>
      <c r="M3" s="18">
        <v>44876</v>
      </c>
      <c r="N3" s="18">
        <v>48720</v>
      </c>
    </row>
    <row r="4" spans="12:15" x14ac:dyDescent="0.2">
      <c r="L4" s="151" t="s">
        <v>63</v>
      </c>
      <c r="M4" s="18">
        <v>45866</v>
      </c>
      <c r="N4" s="18">
        <v>48696</v>
      </c>
    </row>
    <row r="5" spans="12:15" x14ac:dyDescent="0.2">
      <c r="L5" s="151" t="s">
        <v>64</v>
      </c>
      <c r="M5" s="18">
        <v>62711</v>
      </c>
      <c r="N5" s="18"/>
    </row>
    <row r="6" spans="12:15" x14ac:dyDescent="0.2">
      <c r="L6" s="151" t="s">
        <v>65</v>
      </c>
      <c r="M6" s="18">
        <v>85228</v>
      </c>
      <c r="N6" s="18"/>
    </row>
    <row r="7" spans="12:15" x14ac:dyDescent="0.2">
      <c r="L7" s="151" t="s">
        <v>66</v>
      </c>
      <c r="M7" s="18">
        <v>105578</v>
      </c>
      <c r="N7" s="18"/>
    </row>
    <row r="8" spans="12:15" x14ac:dyDescent="0.2">
      <c r="L8" s="151" t="s">
        <v>67</v>
      </c>
      <c r="M8" s="18">
        <v>106207</v>
      </c>
      <c r="N8" s="18"/>
    </row>
    <row r="9" spans="12:15" x14ac:dyDescent="0.2">
      <c r="L9" s="151" t="s">
        <v>68</v>
      </c>
      <c r="M9" s="18">
        <v>128136</v>
      </c>
      <c r="N9" s="18"/>
    </row>
    <row r="10" spans="12:15" x14ac:dyDescent="0.2">
      <c r="L10" s="151" t="s">
        <v>69</v>
      </c>
      <c r="M10" s="18">
        <v>128262</v>
      </c>
      <c r="N10" s="18"/>
      <c r="O10" s="71"/>
    </row>
    <row r="11" spans="12:15" x14ac:dyDescent="0.2">
      <c r="L11" s="151" t="s">
        <v>70</v>
      </c>
      <c r="M11" s="18">
        <v>124198</v>
      </c>
      <c r="N11" s="18"/>
    </row>
    <row r="12" spans="12:15" x14ac:dyDescent="0.2">
      <c r="L12" s="151" t="s">
        <v>71</v>
      </c>
      <c r="M12" s="18">
        <v>102122</v>
      </c>
      <c r="N12" s="18"/>
    </row>
    <row r="13" spans="12:15" x14ac:dyDescent="0.2">
      <c r="L13" s="151" t="s">
        <v>72</v>
      </c>
      <c r="M13" s="18">
        <v>78982</v>
      </c>
      <c r="N13" s="18"/>
    </row>
    <row r="14" spans="12:15" x14ac:dyDescent="0.2">
      <c r="L14" s="151" t="s">
        <v>73</v>
      </c>
      <c r="M14" s="18">
        <v>96434</v>
      </c>
      <c r="N14" s="18"/>
    </row>
    <row r="15" spans="12:15" x14ac:dyDescent="0.2">
      <c r="L15" s="66"/>
      <c r="M15" s="67">
        <f>SUM(M3:M14)</f>
        <v>1108600</v>
      </c>
      <c r="N15" s="67"/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>
      <selection activeCell="AB21" sqref="AB21"/>
    </sheetView>
  </sheetViews>
  <sheetFormatPr defaultColWidth="9.33203125" defaultRowHeight="12.75" x14ac:dyDescent="0.2"/>
  <cols>
    <col min="1" max="1" width="1.33203125" style="79" customWidth="1"/>
    <col min="2" max="3" width="1.33203125" style="132" customWidth="1"/>
    <col min="4" max="4" width="16.83203125" style="132" customWidth="1"/>
    <col min="5" max="5" width="10.1640625" style="132" customWidth="1"/>
    <col min="6" max="6" width="0.83203125" style="132" customWidth="1"/>
    <col min="7" max="7" width="10" style="132" customWidth="1"/>
    <col min="8" max="8" width="0.83203125" style="132" customWidth="1"/>
    <col min="9" max="9" width="8.83203125" style="93" customWidth="1"/>
    <col min="10" max="10" width="0.83203125" style="132" customWidth="1"/>
    <col min="11" max="11" width="10.1640625" style="132" customWidth="1"/>
    <col min="12" max="12" width="0.83203125" style="132" customWidth="1"/>
    <col min="13" max="13" width="10" style="132" customWidth="1"/>
    <col min="14" max="14" width="0.83203125" style="132" customWidth="1"/>
    <col min="15" max="15" width="8.83203125" style="93" customWidth="1"/>
    <col min="16" max="16" width="0.83203125" style="132" customWidth="1"/>
    <col min="17" max="17" width="7.5" style="132" customWidth="1"/>
    <col min="18" max="18" width="2.5" style="132" customWidth="1"/>
    <col min="19" max="19" width="10.1640625" style="132" customWidth="1"/>
    <col min="20" max="20" width="0.83203125" style="132" customWidth="1"/>
    <col min="21" max="21" width="12" style="72" customWidth="1"/>
    <col min="22" max="16384" width="9.33203125" style="72"/>
  </cols>
  <sheetData>
    <row r="1" spans="1:22" ht="28.5" customHeight="1" thickBot="1" x14ac:dyDescent="0.3">
      <c r="A1" s="162" t="s">
        <v>101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205"/>
    </row>
    <row r="2" spans="1:22" ht="18.75" customHeight="1" x14ac:dyDescent="0.2">
      <c r="A2" s="80"/>
      <c r="B2" s="73"/>
      <c r="C2" s="73"/>
      <c r="D2" s="73"/>
      <c r="E2" s="252" t="s">
        <v>0</v>
      </c>
      <c r="F2" s="253"/>
      <c r="G2" s="253"/>
      <c r="H2" s="253"/>
      <c r="I2" s="253"/>
      <c r="J2" s="254"/>
      <c r="K2" s="252" t="s">
        <v>1</v>
      </c>
      <c r="L2" s="253"/>
      <c r="M2" s="253"/>
      <c r="N2" s="253"/>
      <c r="O2" s="253"/>
      <c r="P2" s="254"/>
      <c r="Q2" s="244" t="s">
        <v>3</v>
      </c>
      <c r="R2" s="245"/>
      <c r="S2" s="244" t="s">
        <v>61</v>
      </c>
      <c r="T2" s="248"/>
    </row>
    <row r="3" spans="1:22" ht="18.75" customHeight="1" x14ac:dyDescent="0.2">
      <c r="A3" s="81"/>
      <c r="B3" s="74"/>
      <c r="C3" s="74"/>
      <c r="D3" s="75"/>
      <c r="E3" s="250" t="s">
        <v>87</v>
      </c>
      <c r="F3" s="251"/>
      <c r="G3" s="250" t="s">
        <v>95</v>
      </c>
      <c r="H3" s="251"/>
      <c r="I3" s="255" t="s">
        <v>139</v>
      </c>
      <c r="J3" s="251"/>
      <c r="K3" s="255" t="s">
        <v>87</v>
      </c>
      <c r="L3" s="251"/>
      <c r="M3" s="250" t="s">
        <v>95</v>
      </c>
      <c r="N3" s="251"/>
      <c r="O3" s="256" t="s">
        <v>139</v>
      </c>
      <c r="P3" s="257"/>
      <c r="Q3" s="246"/>
      <c r="R3" s="247"/>
      <c r="S3" s="246"/>
      <c r="T3" s="249"/>
    </row>
    <row r="4" spans="1:22" s="197" customFormat="1" ht="30.75" customHeight="1" x14ac:dyDescent="0.2">
      <c r="A4" s="242" t="s">
        <v>85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</row>
    <row r="5" spans="1:22" ht="12.75" customHeight="1" x14ac:dyDescent="0.2">
      <c r="A5" s="11" t="s">
        <v>2</v>
      </c>
      <c r="B5" s="11"/>
      <c r="C5" s="11"/>
      <c r="D5" s="24"/>
      <c r="E5" s="32">
        <f>SUM(E6:E7)</f>
        <v>45866</v>
      </c>
      <c r="F5" s="32"/>
      <c r="G5" s="32">
        <f>SUM(G6:G7)</f>
        <v>48696</v>
      </c>
      <c r="H5" s="100"/>
      <c r="I5" s="94">
        <f>ROUND(G5/E5*100,1)</f>
        <v>106.2</v>
      </c>
      <c r="J5" s="101"/>
      <c r="K5" s="32">
        <f>SUM(K6:K7)</f>
        <v>86221</v>
      </c>
      <c r="L5" s="32">
        <f t="shared" ref="L5" si="0">SUM(L6:L7)</f>
        <v>0</v>
      </c>
      <c r="M5" s="32">
        <f>SUM(M6:M7)</f>
        <v>94533</v>
      </c>
      <c r="N5" s="102"/>
      <c r="O5" s="95">
        <f>ROUND(M5/K5*100,1)</f>
        <v>109.6</v>
      </c>
      <c r="P5" s="76"/>
      <c r="Q5" s="82">
        <f>SUM(Q6:Q7)</f>
        <v>100</v>
      </c>
      <c r="R5" s="76"/>
      <c r="S5" s="25">
        <f>M5/G5</f>
        <v>1.9412888122227698</v>
      </c>
    </row>
    <row r="6" spans="1:22" ht="14.25" customHeight="1" x14ac:dyDescent="0.2">
      <c r="A6" s="5"/>
      <c r="B6" s="5"/>
      <c r="C6" s="5" t="s">
        <v>12</v>
      </c>
      <c r="D6" s="3"/>
      <c r="E6" s="4">
        <v>14878</v>
      </c>
      <c r="F6" s="4"/>
      <c r="G6" s="4">
        <v>14043</v>
      </c>
      <c r="H6" s="103"/>
      <c r="I6" s="27">
        <f>ROUND(G6/E6*100,1)</f>
        <v>94.4</v>
      </c>
      <c r="J6" s="104"/>
      <c r="K6" s="91">
        <v>26659</v>
      </c>
      <c r="L6" s="93"/>
      <c r="M6" s="91">
        <v>25713</v>
      </c>
      <c r="N6" s="93"/>
      <c r="O6" s="89">
        <f>ROUND(M6/K6*100,1)</f>
        <v>96.5</v>
      </c>
      <c r="P6" s="78"/>
      <c r="Q6" s="83">
        <f>M6/M5*100</f>
        <v>27.200025387959759</v>
      </c>
      <c r="R6" s="78"/>
      <c r="S6" s="8">
        <f>M6/G6</f>
        <v>1.8310190130314035</v>
      </c>
    </row>
    <row r="7" spans="1:22" ht="14.25" customHeight="1" x14ac:dyDescent="0.2">
      <c r="A7" s="5"/>
      <c r="B7" s="5"/>
      <c r="C7" s="5" t="s">
        <v>13</v>
      </c>
      <c r="D7" s="3"/>
      <c r="E7" s="4">
        <v>30988</v>
      </c>
      <c r="F7" s="4"/>
      <c r="G7" s="4">
        <v>34653</v>
      </c>
      <c r="H7" s="103"/>
      <c r="I7" s="27">
        <f>ROUND(G7/E7*100,1)</f>
        <v>111.8</v>
      </c>
      <c r="J7" s="104"/>
      <c r="K7" s="91">
        <v>59562</v>
      </c>
      <c r="L7" s="93"/>
      <c r="M7" s="91">
        <v>68820</v>
      </c>
      <c r="N7" s="93"/>
      <c r="O7" s="89">
        <f>ROUND(M7/K7*100,1)</f>
        <v>115.5</v>
      </c>
      <c r="P7" s="78"/>
      <c r="Q7" s="83">
        <f>M7/M5*100</f>
        <v>72.799974612040245</v>
      </c>
      <c r="R7" s="78"/>
      <c r="S7" s="8">
        <f>M7/G7</f>
        <v>1.9859752402389403</v>
      </c>
    </row>
    <row r="8" spans="1:22" ht="15.75" customHeight="1" x14ac:dyDescent="0.2">
      <c r="A8" s="5"/>
      <c r="B8" s="5" t="s">
        <v>14</v>
      </c>
      <c r="C8" s="5"/>
      <c r="D8" s="3"/>
      <c r="E8" s="4"/>
      <c r="F8" s="4"/>
      <c r="G8" s="91"/>
      <c r="H8" s="103"/>
      <c r="I8" s="27"/>
      <c r="J8" s="104"/>
      <c r="K8" s="4"/>
      <c r="L8" s="93"/>
      <c r="M8" s="91"/>
      <c r="N8" s="93"/>
      <c r="O8" s="89"/>
      <c r="P8" s="78"/>
      <c r="Q8" s="83"/>
      <c r="R8" s="78"/>
      <c r="S8" s="25"/>
    </row>
    <row r="9" spans="1:22" ht="14.25" customHeight="1" x14ac:dyDescent="0.2">
      <c r="A9" s="5"/>
      <c r="B9" s="5"/>
      <c r="C9" s="11" t="s">
        <v>86</v>
      </c>
      <c r="D9" s="3"/>
      <c r="E9" s="32">
        <f>SUM(E10:E11)</f>
        <v>33040</v>
      </c>
      <c r="F9" s="32"/>
      <c r="G9" s="32">
        <f>SUM(G10:G11)</f>
        <v>35058</v>
      </c>
      <c r="H9" s="100"/>
      <c r="I9" s="94">
        <f>ROUND(G9/E9*100,1)</f>
        <v>106.1</v>
      </c>
      <c r="J9" s="101"/>
      <c r="K9" s="32">
        <f>SUM(K10:K11)</f>
        <v>55152</v>
      </c>
      <c r="L9" s="32">
        <f t="shared" ref="L9" si="1">SUM(L10:L11)</f>
        <v>0</v>
      </c>
      <c r="M9" s="32">
        <f>SUM(M10:M11)</f>
        <v>60820</v>
      </c>
      <c r="N9" s="102"/>
      <c r="O9" s="95">
        <f>ROUND(M9/K9*100,1)</f>
        <v>110.3</v>
      </c>
      <c r="P9" s="76"/>
      <c r="Q9" s="82">
        <f>SUM(Q10:Q11)</f>
        <v>100</v>
      </c>
      <c r="R9" s="76"/>
      <c r="S9" s="25">
        <f>M9/G9</f>
        <v>1.7348394089794055</v>
      </c>
    </row>
    <row r="10" spans="1:22" ht="14.25" customHeight="1" x14ac:dyDescent="0.2">
      <c r="A10" s="5"/>
      <c r="B10" s="5"/>
      <c r="C10" s="28"/>
      <c r="D10" s="202" t="s">
        <v>12</v>
      </c>
      <c r="E10" s="4">
        <v>10469</v>
      </c>
      <c r="F10" s="91"/>
      <c r="G10" s="4">
        <v>9580</v>
      </c>
      <c r="H10" s="103"/>
      <c r="I10" s="27">
        <f>ROUND(G10/E10*100,1)</f>
        <v>91.5</v>
      </c>
      <c r="J10" s="104"/>
      <c r="K10" s="91">
        <v>16538</v>
      </c>
      <c r="L10" s="93"/>
      <c r="M10" s="91">
        <v>15277</v>
      </c>
      <c r="N10" s="93"/>
      <c r="O10" s="89">
        <f>ROUND(M10/K10*100,1)</f>
        <v>92.4</v>
      </c>
      <c r="P10" s="78"/>
      <c r="Q10" s="83">
        <f>M10/M9*100</f>
        <v>25.118382111147646</v>
      </c>
      <c r="R10" s="78"/>
      <c r="S10" s="8">
        <f>M10/G10</f>
        <v>1.5946764091858037</v>
      </c>
    </row>
    <row r="11" spans="1:22" ht="14.25" customHeight="1" x14ac:dyDescent="0.2">
      <c r="A11" s="5"/>
      <c r="B11" s="5"/>
      <c r="C11" s="28"/>
      <c r="D11" s="202" t="s">
        <v>13</v>
      </c>
      <c r="E11" s="91">
        <v>22571</v>
      </c>
      <c r="F11" s="91"/>
      <c r="G11" s="91">
        <v>25478</v>
      </c>
      <c r="H11" s="103"/>
      <c r="I11" s="27">
        <f>ROUND(G11/E11*100,1)</f>
        <v>112.9</v>
      </c>
      <c r="J11" s="104"/>
      <c r="K11" s="91">
        <v>38614</v>
      </c>
      <c r="L11" s="93"/>
      <c r="M11" s="91">
        <v>45543</v>
      </c>
      <c r="N11" s="93"/>
      <c r="O11" s="89">
        <f>ROUND(M11/K11*100,1)</f>
        <v>117.9</v>
      </c>
      <c r="P11" s="78"/>
      <c r="Q11" s="83">
        <f>M11/M9*100</f>
        <v>74.881617888852347</v>
      </c>
      <c r="R11" s="78"/>
      <c r="S11" s="8">
        <f>M11/G11</f>
        <v>1.7875421932647775</v>
      </c>
    </row>
    <row r="12" spans="1:22" ht="15" customHeight="1" x14ac:dyDescent="0.2">
      <c r="A12" s="243" t="s">
        <v>98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92"/>
    </row>
    <row r="13" spans="1:22" ht="15.75" customHeight="1" x14ac:dyDescent="0.2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</row>
    <row r="14" spans="1:22" ht="12.75" customHeight="1" x14ac:dyDescent="0.2">
      <c r="A14" s="11" t="s">
        <v>2</v>
      </c>
      <c r="B14" s="11"/>
      <c r="C14" s="11"/>
      <c r="D14" s="24"/>
      <c r="E14" s="32">
        <f>SUM(E15:E16)</f>
        <v>90742</v>
      </c>
      <c r="F14" s="32">
        <v>41750</v>
      </c>
      <c r="G14" s="164">
        <f>SUM(G15:G16)</f>
        <v>97416</v>
      </c>
      <c r="H14" s="165"/>
      <c r="I14" s="198">
        <f>ROUND(G14/E14*100,1)</f>
        <v>107.4</v>
      </c>
      <c r="J14" s="166"/>
      <c r="K14" s="164">
        <f>SUM(K15:K16)</f>
        <v>170694</v>
      </c>
      <c r="L14" s="167"/>
      <c r="M14" s="164">
        <f>SUM(M15:M16)</f>
        <v>191056</v>
      </c>
      <c r="N14" s="167"/>
      <c r="O14" s="168">
        <f>ROUND(M14/K14*100,1)</f>
        <v>111.9</v>
      </c>
      <c r="P14" s="199"/>
      <c r="Q14" s="169">
        <f>SUM(Q15:Q16)</f>
        <v>100</v>
      </c>
      <c r="R14" s="76"/>
      <c r="S14" s="25">
        <f>M14/G14</f>
        <v>1.9612384002627905</v>
      </c>
    </row>
    <row r="15" spans="1:22" ht="14.25" customHeight="1" x14ac:dyDescent="0.2">
      <c r="A15" s="5"/>
      <c r="B15" s="5"/>
      <c r="C15" s="5" t="s">
        <v>12</v>
      </c>
      <c r="D15" s="3"/>
      <c r="E15" s="4">
        <v>29730</v>
      </c>
      <c r="F15" s="4"/>
      <c r="G15" s="36">
        <v>28492</v>
      </c>
      <c r="H15" s="10"/>
      <c r="I15" s="170">
        <f>ROUND(G15/E15*100,1)</f>
        <v>95.8</v>
      </c>
      <c r="J15" s="171"/>
      <c r="K15" s="36">
        <v>54789</v>
      </c>
      <c r="L15" s="172"/>
      <c r="M15" s="36">
        <v>54018</v>
      </c>
      <c r="N15" s="172"/>
      <c r="O15" s="173">
        <f>ROUND(M15/K15*100,1)</f>
        <v>98.6</v>
      </c>
      <c r="P15" s="200"/>
      <c r="Q15" s="65">
        <f>M15/M14*100</f>
        <v>28.273385813583452</v>
      </c>
      <c r="R15" s="78"/>
      <c r="S15" s="8">
        <f>M15/G15</f>
        <v>1.8959006036782255</v>
      </c>
      <c r="V15" s="131"/>
    </row>
    <row r="16" spans="1:22" ht="14.25" customHeight="1" x14ac:dyDescent="0.2">
      <c r="A16" s="5"/>
      <c r="B16" s="5"/>
      <c r="C16" s="5" t="s">
        <v>13</v>
      </c>
      <c r="D16" s="3"/>
      <c r="E16" s="4">
        <v>61012</v>
      </c>
      <c r="F16" s="4"/>
      <c r="G16" s="36">
        <v>68924</v>
      </c>
      <c r="H16" s="10"/>
      <c r="I16" s="170">
        <f>ROUND(G16/E16*100,1)</f>
        <v>113</v>
      </c>
      <c r="J16" s="171"/>
      <c r="K16" s="36">
        <v>115905</v>
      </c>
      <c r="L16" s="172"/>
      <c r="M16" s="36">
        <v>137038</v>
      </c>
      <c r="N16" s="172"/>
      <c r="O16" s="173">
        <f>ROUND(M16/K16*100,1)</f>
        <v>118.2</v>
      </c>
      <c r="P16" s="200"/>
      <c r="Q16" s="65">
        <f>M16/M14*100</f>
        <v>71.726614186416555</v>
      </c>
      <c r="R16" s="78"/>
      <c r="S16" s="8">
        <f>M16/G16</f>
        <v>1.988247925251001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91"/>
      <c r="H17" s="103"/>
      <c r="I17" s="27"/>
      <c r="J17" s="104"/>
      <c r="K17" s="4"/>
      <c r="L17" s="93"/>
      <c r="M17" s="32"/>
      <c r="N17" s="93"/>
      <c r="O17" s="89"/>
      <c r="P17" s="78"/>
      <c r="Q17" s="83"/>
      <c r="R17" s="78"/>
      <c r="S17" s="8"/>
    </row>
    <row r="18" spans="1:19" ht="14.25" customHeight="1" x14ac:dyDescent="0.2">
      <c r="A18" s="5"/>
      <c r="B18" s="5"/>
      <c r="C18" s="11" t="s">
        <v>86</v>
      </c>
      <c r="D18" s="3"/>
      <c r="E18" s="32">
        <f>SUM(E19:E20)</f>
        <v>64285</v>
      </c>
      <c r="F18" s="32"/>
      <c r="G18" s="32">
        <f>SUM(G19:G20)</f>
        <v>69003</v>
      </c>
      <c r="H18" s="100"/>
      <c r="I18" s="94">
        <f>ROUND(G18/E18*100,1)</f>
        <v>107.3</v>
      </c>
      <c r="J18" s="101"/>
      <c r="K18" s="32">
        <f>SUM(K19:K20)</f>
        <v>108310</v>
      </c>
      <c r="L18" s="32"/>
      <c r="M18" s="32">
        <f>SUM(M19:M20)</f>
        <v>119523</v>
      </c>
      <c r="N18" s="102"/>
      <c r="O18" s="95">
        <f>ROUND(M18/K18*100,1)</f>
        <v>110.4</v>
      </c>
      <c r="P18" s="76"/>
      <c r="Q18" s="94">
        <f>SUM(Q19:Q20)</f>
        <v>100</v>
      </c>
      <c r="R18" s="76"/>
      <c r="S18" s="25">
        <f>M18/G18</f>
        <v>1.7321420807790966</v>
      </c>
    </row>
    <row r="19" spans="1:19" ht="14.25" customHeight="1" x14ac:dyDescent="0.2">
      <c r="A19" s="5"/>
      <c r="B19" s="5"/>
      <c r="C19" s="28"/>
      <c r="D19" s="202" t="s">
        <v>12</v>
      </c>
      <c r="E19" s="4">
        <v>20293</v>
      </c>
      <c r="F19" s="91"/>
      <c r="G19" s="4">
        <v>18988</v>
      </c>
      <c r="H19" s="103"/>
      <c r="I19" s="27">
        <f>ROUND(G19/E19*100,1)</f>
        <v>93.6</v>
      </c>
      <c r="J19" s="104"/>
      <c r="K19" s="4">
        <v>33144</v>
      </c>
      <c r="L19" s="93"/>
      <c r="M19" s="4">
        <v>30909</v>
      </c>
      <c r="N19" s="93"/>
      <c r="O19" s="89">
        <f>ROUND(M19/K19*100,1)</f>
        <v>93.3</v>
      </c>
      <c r="P19" s="78"/>
      <c r="Q19" s="89">
        <v>25.1</v>
      </c>
      <c r="R19" s="78"/>
      <c r="S19" s="8">
        <f>M19/G19</f>
        <v>1.6278175689909415</v>
      </c>
    </row>
    <row r="20" spans="1:19" ht="14.25" customHeight="1" x14ac:dyDescent="0.2">
      <c r="A20" s="5"/>
      <c r="B20" s="5"/>
      <c r="C20" s="28"/>
      <c r="D20" s="202" t="s">
        <v>13</v>
      </c>
      <c r="E20" s="91">
        <v>43992</v>
      </c>
      <c r="F20" s="91"/>
      <c r="G20" s="4">
        <v>50015</v>
      </c>
      <c r="H20" s="103"/>
      <c r="I20" s="27">
        <f>ROUND(G20/E20*100,1)</f>
        <v>113.7</v>
      </c>
      <c r="J20" s="104"/>
      <c r="K20" s="4">
        <v>75166</v>
      </c>
      <c r="L20" s="93"/>
      <c r="M20" s="4">
        <v>88614</v>
      </c>
      <c r="N20" s="93"/>
      <c r="O20" s="89">
        <f>ROUND(M20/K20*100,1)</f>
        <v>117.9</v>
      </c>
      <c r="P20" s="78"/>
      <c r="Q20" s="89">
        <v>74.900000000000006</v>
      </c>
      <c r="R20" s="78"/>
      <c r="S20" s="8">
        <f>M20/G20</f>
        <v>1.7717484754573627</v>
      </c>
    </row>
    <row r="21" spans="1:19" ht="25.5" customHeight="1" x14ac:dyDescent="0.2">
      <c r="A21" s="201" t="s">
        <v>144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workbookViewId="0">
      <selection activeCell="AA10" sqref="AA10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20" width="6.6640625" style="5" customWidth="1"/>
    <col min="21" max="21" width="11" style="5" customWidth="1"/>
    <col min="22" max="22" width="5.83203125" style="5" customWidth="1"/>
    <col min="23" max="23" width="2.83203125" style="5" customWidth="1"/>
    <col min="24" max="16384" width="9.33203125" style="5"/>
  </cols>
  <sheetData>
    <row r="1" spans="1:23" ht="28.5" customHeight="1" thickBot="1" x14ac:dyDescent="0.25">
      <c r="A1" s="162" t="s">
        <v>133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23" ht="18.75" customHeight="1" x14ac:dyDescent="0.2">
      <c r="A2" s="21"/>
      <c r="B2" s="21"/>
      <c r="C2" s="21"/>
      <c r="D2" s="21"/>
      <c r="E2" s="259" t="s">
        <v>6</v>
      </c>
      <c r="F2" s="260"/>
      <c r="G2" s="265" t="s">
        <v>7</v>
      </c>
      <c r="H2" s="266"/>
      <c r="I2" s="266"/>
      <c r="J2" s="266"/>
      <c r="K2" s="266"/>
      <c r="L2" s="267"/>
      <c r="M2" s="259" t="s">
        <v>78</v>
      </c>
      <c r="N2" s="260"/>
      <c r="O2" s="259" t="s">
        <v>53</v>
      </c>
      <c r="P2" s="260"/>
      <c r="Q2" s="259" t="s">
        <v>99</v>
      </c>
      <c r="R2" s="268"/>
    </row>
    <row r="3" spans="1:23" ht="42" customHeight="1" x14ac:dyDescent="0.2">
      <c r="A3" s="22"/>
      <c r="B3" s="22"/>
      <c r="C3" s="22"/>
      <c r="D3" s="23"/>
      <c r="E3" s="261"/>
      <c r="F3" s="262"/>
      <c r="G3" s="263" t="s">
        <v>74</v>
      </c>
      <c r="H3" s="264"/>
      <c r="I3" s="263" t="s">
        <v>8</v>
      </c>
      <c r="J3" s="264"/>
      <c r="K3" s="263" t="s">
        <v>147</v>
      </c>
      <c r="L3" s="264"/>
      <c r="M3" s="261"/>
      <c r="N3" s="262"/>
      <c r="O3" s="261"/>
      <c r="P3" s="262"/>
      <c r="Q3" s="261"/>
      <c r="R3" s="269"/>
      <c r="T3" s="30"/>
      <c r="U3" s="48"/>
    </row>
    <row r="4" spans="1:23" ht="21.75" customHeight="1" x14ac:dyDescent="0.2">
      <c r="A4" s="11" t="s">
        <v>2</v>
      </c>
      <c r="B4" s="11"/>
      <c r="C4" s="11"/>
      <c r="D4" s="31"/>
      <c r="E4" s="32">
        <f>SUM(E5,E7:E9)</f>
        <v>228</v>
      </c>
      <c r="F4" s="32"/>
      <c r="G4" s="116">
        <f>SUM(G5,G7:H9)</f>
        <v>4885</v>
      </c>
      <c r="H4" s="32"/>
      <c r="I4" s="32">
        <f>SUM(I5,I7:I9)</f>
        <v>1069</v>
      </c>
      <c r="J4" s="32"/>
      <c r="K4" s="32" t="s">
        <v>11</v>
      </c>
      <c r="L4" s="128"/>
      <c r="M4" s="32">
        <f>SUM(M5,M7:M9)</f>
        <v>13683</v>
      </c>
      <c r="N4" s="133"/>
      <c r="O4" s="116">
        <f>SUM(O5,O7:O9)</f>
        <v>651</v>
      </c>
      <c r="P4" s="24"/>
      <c r="Q4" s="95">
        <v>24.7</v>
      </c>
      <c r="S4" s="9"/>
      <c r="T4" s="33"/>
      <c r="U4" s="13"/>
      <c r="V4" s="69"/>
    </row>
    <row r="5" spans="1:23" ht="14.25" customHeight="1" x14ac:dyDescent="0.2">
      <c r="B5" s="79" t="s">
        <v>145</v>
      </c>
      <c r="D5" s="3"/>
      <c r="E5" s="103">
        <v>56</v>
      </c>
      <c r="F5" s="117"/>
      <c r="G5" s="4">
        <v>3898</v>
      </c>
      <c r="H5" s="34"/>
      <c r="I5" s="34">
        <v>189</v>
      </c>
      <c r="J5" s="34"/>
      <c r="K5" s="4" t="s">
        <v>11</v>
      </c>
      <c r="L5" s="118"/>
      <c r="M5" s="4">
        <v>7832</v>
      </c>
      <c r="N5" s="4"/>
      <c r="O5" s="87" t="s">
        <v>11</v>
      </c>
      <c r="P5" s="3"/>
      <c r="Q5" s="89">
        <v>30.2</v>
      </c>
      <c r="S5" s="9"/>
      <c r="T5" s="33"/>
      <c r="U5" s="77"/>
      <c r="V5" s="97"/>
    </row>
    <row r="6" spans="1:23" ht="12.75" customHeight="1" x14ac:dyDescent="0.2">
      <c r="D6" s="3" t="s">
        <v>88</v>
      </c>
      <c r="E6" s="119">
        <v>51</v>
      </c>
      <c r="F6" s="120"/>
      <c r="G6" s="87">
        <v>3612</v>
      </c>
      <c r="H6" s="34"/>
      <c r="I6" s="4">
        <v>148</v>
      </c>
      <c r="J6" s="34"/>
      <c r="K6" s="4" t="s">
        <v>11</v>
      </c>
      <c r="L6" s="34"/>
      <c r="M6" s="87">
        <v>7236</v>
      </c>
      <c r="N6" s="185"/>
      <c r="O6" s="4" t="s">
        <v>11</v>
      </c>
      <c r="P6" s="3"/>
      <c r="Q6" s="187">
        <v>30</v>
      </c>
      <c r="S6" s="9"/>
      <c r="T6" s="33"/>
      <c r="U6" s="77"/>
      <c r="V6" s="68"/>
    </row>
    <row r="7" spans="1:23" ht="28.5" customHeight="1" x14ac:dyDescent="0.2">
      <c r="B7" s="270" t="s">
        <v>90</v>
      </c>
      <c r="C7" s="270"/>
      <c r="D7" s="271"/>
      <c r="E7" s="105">
        <v>132</v>
      </c>
      <c r="F7" s="103"/>
      <c r="G7" s="105">
        <v>416</v>
      </c>
      <c r="H7" s="103"/>
      <c r="I7" s="146">
        <v>880</v>
      </c>
      <c r="J7" s="34"/>
      <c r="K7" s="110" t="s">
        <v>11</v>
      </c>
      <c r="L7" s="118"/>
      <c r="M7" s="106">
        <v>3956</v>
      </c>
      <c r="N7" s="4"/>
      <c r="O7" s="108">
        <v>651</v>
      </c>
      <c r="P7" s="3"/>
      <c r="Q7" s="109" t="s">
        <v>100</v>
      </c>
      <c r="S7" s="9"/>
      <c r="T7" s="33"/>
      <c r="U7" s="107"/>
      <c r="V7" s="68"/>
    </row>
    <row r="8" spans="1:23" ht="12.75" customHeight="1" x14ac:dyDescent="0.2">
      <c r="B8" s="3" t="s">
        <v>89</v>
      </c>
      <c r="D8" s="3"/>
      <c r="E8" s="103">
        <v>39</v>
      </c>
      <c r="F8" s="103"/>
      <c r="G8" s="119">
        <v>566</v>
      </c>
      <c r="H8" s="103"/>
      <c r="I8" s="4" t="s">
        <v>11</v>
      </c>
      <c r="J8" s="34"/>
      <c r="K8" s="4" t="s">
        <v>11</v>
      </c>
      <c r="L8" s="34"/>
      <c r="M8" s="96">
        <v>1884</v>
      </c>
      <c r="N8" s="4"/>
      <c r="O8" s="87" t="s">
        <v>11</v>
      </c>
      <c r="P8" s="2"/>
      <c r="Q8" s="90" t="s">
        <v>100</v>
      </c>
      <c r="S8" s="9"/>
      <c r="T8" s="33"/>
      <c r="U8" s="70"/>
      <c r="V8" s="68"/>
    </row>
    <row r="9" spans="1:23" ht="14.25" customHeight="1" x14ac:dyDescent="0.2">
      <c r="B9" s="79" t="s">
        <v>146</v>
      </c>
      <c r="D9" s="86"/>
      <c r="E9" s="119">
        <v>1</v>
      </c>
      <c r="F9" s="103"/>
      <c r="G9" s="119">
        <v>5</v>
      </c>
      <c r="H9" s="103"/>
      <c r="I9" s="4" t="s">
        <v>11</v>
      </c>
      <c r="J9" s="4"/>
      <c r="K9" s="4" t="s">
        <v>11</v>
      </c>
      <c r="L9" s="4"/>
      <c r="M9" s="87">
        <v>11</v>
      </c>
      <c r="N9" s="4"/>
      <c r="O9" s="87" t="s">
        <v>11</v>
      </c>
      <c r="P9" s="2"/>
      <c r="Q9" s="90" t="s">
        <v>100</v>
      </c>
      <c r="R9" s="2"/>
      <c r="S9" s="27"/>
      <c r="T9" s="33"/>
      <c r="U9" s="98"/>
      <c r="V9" s="68"/>
      <c r="W9" s="37"/>
    </row>
    <row r="10" spans="1:23" ht="12.95" customHeight="1" x14ac:dyDescent="0.2">
      <c r="D10" s="86"/>
      <c r="E10" s="2"/>
      <c r="F10" s="2"/>
      <c r="G10" s="2"/>
      <c r="H10" s="2"/>
      <c r="I10" s="4"/>
      <c r="J10" s="4"/>
      <c r="K10" s="4"/>
      <c r="L10" s="4"/>
      <c r="M10" s="4"/>
      <c r="N10" s="4"/>
      <c r="O10" s="32"/>
      <c r="P10" s="2"/>
      <c r="Q10" s="27"/>
      <c r="R10" s="2"/>
      <c r="S10" s="27"/>
      <c r="T10" s="33"/>
      <c r="U10" s="35"/>
      <c r="V10" s="68"/>
      <c r="W10" s="37"/>
    </row>
    <row r="11" spans="1:23" ht="12.75" customHeight="1" x14ac:dyDescent="0.2">
      <c r="B11" s="38"/>
      <c r="C11" s="114" t="s">
        <v>10</v>
      </c>
      <c r="D11" s="39" t="s">
        <v>104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3" ht="12.75" customHeight="1" x14ac:dyDescent="0.2">
      <c r="B12" s="38"/>
      <c r="C12" s="114" t="s">
        <v>9</v>
      </c>
      <c r="D12" s="40" t="s">
        <v>105</v>
      </c>
      <c r="E12" s="2"/>
      <c r="F12" s="2"/>
      <c r="G12" s="2"/>
      <c r="H12" s="2"/>
      <c r="I12" s="41"/>
      <c r="J12" s="2"/>
      <c r="K12" s="2"/>
      <c r="L12" s="2"/>
      <c r="M12" s="2"/>
      <c r="N12" s="2"/>
    </row>
    <row r="13" spans="1:23" ht="12.75" customHeight="1" x14ac:dyDescent="0.2">
      <c r="B13" s="38"/>
      <c r="C13" s="114" t="s">
        <v>16</v>
      </c>
      <c r="D13" s="39" t="s">
        <v>106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23" ht="12.75" customHeight="1" x14ac:dyDescent="0.2">
      <c r="C14" s="114" t="s">
        <v>76</v>
      </c>
      <c r="D14" s="258" t="s">
        <v>107</v>
      </c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59"/>
      <c r="T14" s="59"/>
      <c r="U14" s="59"/>
    </row>
    <row r="15" spans="1:23" ht="12.75" customHeight="1" x14ac:dyDescent="0.2">
      <c r="C15" s="115" t="s">
        <v>82</v>
      </c>
      <c r="D15" s="130" t="s">
        <v>108</v>
      </c>
      <c r="E15" s="130"/>
      <c r="F15" s="130"/>
      <c r="G15" s="130"/>
      <c r="H15" s="130"/>
      <c r="I15" s="130"/>
      <c r="J15" s="130"/>
      <c r="K15" s="130"/>
      <c r="S15" s="59"/>
      <c r="T15" s="59"/>
      <c r="U15" s="59"/>
    </row>
    <row r="16" spans="1:23" ht="12.75" customHeight="1" x14ac:dyDescent="0.2">
      <c r="C16" s="115" t="s">
        <v>83</v>
      </c>
      <c r="D16" s="258" t="s">
        <v>126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59"/>
      <c r="T16" s="59"/>
      <c r="U16" s="59"/>
    </row>
    <row r="17" spans="3:18" ht="10.5" customHeight="1" x14ac:dyDescent="0.2">
      <c r="C17" s="114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D17:R17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  <mergeCell ref="D16:R16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>
    <oddFooter>&amp;L&amp;9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workbookViewId="0">
      <pane ySplit="4" topLeftCell="A5" activePane="bottomLeft" state="frozen"/>
      <selection pane="bottomLeft" activeCell="Z12" sqref="Z12"/>
    </sheetView>
  </sheetViews>
  <sheetFormatPr defaultColWidth="9.33203125" defaultRowHeight="12.75" x14ac:dyDescent="0.2"/>
  <cols>
    <col min="1" max="1" width="0.83203125" style="134" customWidth="1"/>
    <col min="2" max="2" width="1.5" style="134" customWidth="1"/>
    <col min="3" max="3" width="32.83203125" style="134" customWidth="1"/>
    <col min="4" max="4" width="10" style="134" customWidth="1"/>
    <col min="5" max="5" width="0.83203125" style="134" customWidth="1"/>
    <col min="6" max="6" width="9.1640625" style="134" customWidth="1"/>
    <col min="7" max="7" width="0.83203125" style="134" customWidth="1"/>
    <col min="8" max="8" width="10" style="134" customWidth="1"/>
    <col min="9" max="9" width="0.83203125" style="134" customWidth="1"/>
    <col min="10" max="10" width="9" style="134" customWidth="1"/>
    <col min="11" max="11" width="1" style="134" customWidth="1"/>
    <col min="12" max="12" width="10" style="134" customWidth="1"/>
    <col min="13" max="13" width="0.83203125" style="134" customWidth="1"/>
    <col min="14" max="14" width="10.33203125" style="134" customWidth="1"/>
    <col min="15" max="15" width="0.83203125" style="134" customWidth="1"/>
    <col min="16" max="16" width="10" style="134" customWidth="1"/>
    <col min="17" max="17" width="0.83203125" style="134" customWidth="1"/>
    <col min="18" max="18" width="10" style="134" customWidth="1"/>
    <col min="19" max="19" width="1.1640625" style="5" customWidth="1"/>
    <col min="20" max="20" width="12.5" style="5" customWidth="1"/>
    <col min="21" max="21" width="8.5" style="5" customWidth="1"/>
    <col min="22" max="16384" width="9.33203125" style="5"/>
  </cols>
  <sheetData>
    <row r="1" spans="1:21" ht="28.5" customHeight="1" thickBot="1" x14ac:dyDescent="0.25">
      <c r="A1" s="152" t="s">
        <v>134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21" ht="18.75" customHeight="1" x14ac:dyDescent="0.2">
      <c r="A2" s="137"/>
      <c r="B2" s="137"/>
      <c r="C2" s="138"/>
      <c r="D2" s="281" t="s">
        <v>0</v>
      </c>
      <c r="E2" s="282"/>
      <c r="F2" s="282"/>
      <c r="G2" s="282"/>
      <c r="H2" s="282"/>
      <c r="I2" s="282"/>
      <c r="J2" s="282"/>
      <c r="K2" s="283"/>
      <c r="L2" s="286" t="s">
        <v>1</v>
      </c>
      <c r="M2" s="253"/>
      <c r="N2" s="253"/>
      <c r="O2" s="253"/>
      <c r="P2" s="253"/>
      <c r="Q2" s="253"/>
      <c r="R2" s="253"/>
      <c r="S2" s="253"/>
    </row>
    <row r="3" spans="1:21" ht="18.75" customHeight="1" x14ac:dyDescent="0.2">
      <c r="A3" s="135"/>
      <c r="B3" s="135"/>
      <c r="C3" s="135"/>
      <c r="D3" s="284" t="s">
        <v>87</v>
      </c>
      <c r="E3" s="287"/>
      <c r="F3" s="287"/>
      <c r="G3" s="280"/>
      <c r="H3" s="284" t="s">
        <v>95</v>
      </c>
      <c r="I3" s="287"/>
      <c r="J3" s="287"/>
      <c r="K3" s="280"/>
      <c r="L3" s="284" t="s">
        <v>87</v>
      </c>
      <c r="M3" s="287"/>
      <c r="N3" s="287"/>
      <c r="O3" s="287"/>
      <c r="P3" s="255" t="s">
        <v>95</v>
      </c>
      <c r="Q3" s="250"/>
      <c r="R3" s="250"/>
      <c r="S3" s="250"/>
    </row>
    <row r="4" spans="1:21" ht="18.75" customHeight="1" x14ac:dyDescent="0.2">
      <c r="A4" s="139"/>
      <c r="B4" s="139"/>
      <c r="C4" s="139"/>
      <c r="D4" s="284" t="s">
        <v>17</v>
      </c>
      <c r="E4" s="280"/>
      <c r="F4" s="279" t="s">
        <v>18</v>
      </c>
      <c r="G4" s="280"/>
      <c r="H4" s="279" t="s">
        <v>17</v>
      </c>
      <c r="I4" s="280"/>
      <c r="J4" s="279" t="s">
        <v>18</v>
      </c>
      <c r="K4" s="285"/>
      <c r="L4" s="284" t="s">
        <v>17</v>
      </c>
      <c r="M4" s="280"/>
      <c r="N4" s="279" t="s">
        <v>18</v>
      </c>
      <c r="O4" s="280"/>
      <c r="P4" s="279" t="s">
        <v>17</v>
      </c>
      <c r="Q4" s="280"/>
      <c r="R4" s="288" t="s">
        <v>18</v>
      </c>
      <c r="S4" s="250"/>
    </row>
    <row r="5" spans="1:21" ht="30.75" customHeight="1" x14ac:dyDescent="0.2">
      <c r="A5" s="135"/>
      <c r="B5" s="135"/>
      <c r="C5" s="135"/>
      <c r="D5" s="242" t="s">
        <v>85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</row>
    <row r="6" spans="1:21" ht="15.75" customHeight="1" x14ac:dyDescent="0.2">
      <c r="A6" s="135"/>
      <c r="B6" s="135"/>
      <c r="C6" s="135"/>
      <c r="D6" s="140"/>
      <c r="E6" s="140"/>
      <c r="F6" s="140"/>
      <c r="G6" s="140"/>
      <c r="H6" s="141"/>
      <c r="I6" s="142"/>
      <c r="J6" s="142"/>
      <c r="K6" s="140"/>
      <c r="L6" s="140"/>
      <c r="M6" s="140"/>
      <c r="N6" s="140"/>
      <c r="O6" s="140"/>
      <c r="P6" s="142"/>
      <c r="Q6" s="140"/>
      <c r="R6" s="143"/>
      <c r="S6" s="43"/>
    </row>
    <row r="7" spans="1:21" ht="14.25" customHeight="1" x14ac:dyDescent="0.2">
      <c r="A7" s="274" t="s">
        <v>2</v>
      </c>
      <c r="B7" s="274"/>
      <c r="C7" s="275"/>
      <c r="D7" s="44">
        <f>SUM(D8,D10:D12)</f>
        <v>45866</v>
      </c>
      <c r="E7" s="45"/>
      <c r="F7" s="45">
        <f>SUM(F8,F10:F12)</f>
        <v>30988</v>
      </c>
      <c r="G7" s="45"/>
      <c r="H7" s="45">
        <v>48696</v>
      </c>
      <c r="I7" s="45"/>
      <c r="J7" s="45">
        <v>34653</v>
      </c>
      <c r="K7" s="129"/>
      <c r="L7" s="45">
        <f>SUM(L8,L10:L12)</f>
        <v>86221</v>
      </c>
      <c r="M7" s="45"/>
      <c r="N7" s="45">
        <f>SUM(N8,N10:N12)</f>
        <v>59562</v>
      </c>
      <c r="O7" s="45"/>
      <c r="P7" s="45">
        <v>94533</v>
      </c>
      <c r="Q7" s="45"/>
      <c r="R7" s="45">
        <v>68820</v>
      </c>
      <c r="S7" s="45"/>
    </row>
    <row r="8" spans="1:21" ht="14.25" customHeight="1" x14ac:dyDescent="0.2">
      <c r="B8" s="134" t="s">
        <v>140</v>
      </c>
      <c r="C8" s="144"/>
      <c r="D8" s="36">
        <v>36371</v>
      </c>
      <c r="E8" s="36"/>
      <c r="F8" s="36">
        <v>25288</v>
      </c>
      <c r="G8" s="36"/>
      <c r="H8" s="36">
        <v>38255</v>
      </c>
      <c r="I8" s="36"/>
      <c r="J8" s="150">
        <v>28119</v>
      </c>
      <c r="K8" s="145"/>
      <c r="L8" s="36">
        <v>60874</v>
      </c>
      <c r="M8" s="121"/>
      <c r="N8" s="36">
        <v>43415</v>
      </c>
      <c r="O8" s="36"/>
      <c r="P8" s="150">
        <v>66265</v>
      </c>
      <c r="Q8" s="36"/>
      <c r="R8" s="36">
        <v>50193</v>
      </c>
      <c r="S8" s="26"/>
    </row>
    <row r="9" spans="1:21" ht="12.75" customHeight="1" x14ac:dyDescent="0.2">
      <c r="C9" s="144" t="s">
        <v>88</v>
      </c>
      <c r="D9" s="36">
        <v>33040</v>
      </c>
      <c r="E9" s="36"/>
      <c r="F9" s="36">
        <v>22571</v>
      </c>
      <c r="G9" s="36"/>
      <c r="H9" s="36">
        <v>35058</v>
      </c>
      <c r="I9" s="36"/>
      <c r="J9" s="150">
        <v>25478</v>
      </c>
      <c r="K9" s="145"/>
      <c r="L9" s="121">
        <v>55152</v>
      </c>
      <c r="M9" s="121"/>
      <c r="N9" s="121">
        <v>38614</v>
      </c>
      <c r="O9" s="46"/>
      <c r="P9" s="150">
        <v>60820</v>
      </c>
      <c r="Q9" s="121"/>
      <c r="R9" s="36">
        <v>45543</v>
      </c>
      <c r="S9" s="46"/>
    </row>
    <row r="10" spans="1:21" ht="28.5" customHeight="1" x14ac:dyDescent="0.2">
      <c r="B10" s="272" t="s">
        <v>91</v>
      </c>
      <c r="C10" s="273"/>
      <c r="D10" s="106">
        <v>5237</v>
      </c>
      <c r="E10" s="36"/>
      <c r="F10" s="113">
        <v>3171</v>
      </c>
      <c r="G10" s="36"/>
      <c r="H10" s="146" t="s">
        <v>100</v>
      </c>
      <c r="I10" s="36"/>
      <c r="J10" s="146" t="s">
        <v>100</v>
      </c>
      <c r="K10" s="145"/>
      <c r="L10" s="112">
        <v>16415</v>
      </c>
      <c r="M10" s="121"/>
      <c r="N10" s="113">
        <v>10695</v>
      </c>
      <c r="O10" s="46"/>
      <c r="P10" s="146" t="s">
        <v>100</v>
      </c>
      <c r="Q10" s="121"/>
      <c r="R10" s="146" t="s">
        <v>100</v>
      </c>
      <c r="S10" s="46"/>
    </row>
    <row r="11" spans="1:21" ht="12.75" customHeight="1" x14ac:dyDescent="0.2">
      <c r="B11" s="61" t="s">
        <v>89</v>
      </c>
      <c r="C11" s="147"/>
      <c r="D11" s="146">
        <v>4123</v>
      </c>
      <c r="E11" s="36"/>
      <c r="F11" s="113">
        <v>2480</v>
      </c>
      <c r="G11" s="36"/>
      <c r="H11" s="146" t="s">
        <v>100</v>
      </c>
      <c r="I11" s="36"/>
      <c r="J11" s="146" t="s">
        <v>100</v>
      </c>
      <c r="K11" s="145"/>
      <c r="L11" s="113">
        <v>8749</v>
      </c>
      <c r="M11" s="121"/>
      <c r="N11" s="113">
        <v>5387</v>
      </c>
      <c r="O11" s="46"/>
      <c r="P11" s="146" t="s">
        <v>100</v>
      </c>
      <c r="Q11" s="121"/>
      <c r="R11" s="146" t="s">
        <v>100</v>
      </c>
      <c r="S11" s="46"/>
    </row>
    <row r="12" spans="1:21" ht="14.25" customHeight="1" x14ac:dyDescent="0.2">
      <c r="B12" s="134" t="s">
        <v>141</v>
      </c>
      <c r="C12" s="148"/>
      <c r="D12" s="96">
        <v>135</v>
      </c>
      <c r="E12" s="36"/>
      <c r="F12" s="36">
        <v>49</v>
      </c>
      <c r="G12" s="36"/>
      <c r="H12" s="36" t="s">
        <v>100</v>
      </c>
      <c r="I12" s="36"/>
      <c r="J12" s="36" t="s">
        <v>100</v>
      </c>
      <c r="K12" s="145"/>
      <c r="L12" s="46">
        <v>183</v>
      </c>
      <c r="M12" s="121"/>
      <c r="N12" s="46">
        <v>65</v>
      </c>
      <c r="O12" s="46"/>
      <c r="P12" s="146" t="s">
        <v>100</v>
      </c>
      <c r="Q12" s="121"/>
      <c r="R12" s="146" t="s">
        <v>100</v>
      </c>
      <c r="S12" s="46"/>
    </row>
    <row r="13" spans="1:21" ht="30.75" customHeight="1" x14ac:dyDescent="0.2">
      <c r="A13" s="135"/>
      <c r="B13" s="135"/>
      <c r="C13" s="135"/>
      <c r="D13" s="290" t="s">
        <v>98</v>
      </c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</row>
    <row r="14" spans="1:21" ht="15.75" customHeight="1" x14ac:dyDescent="0.2">
      <c r="A14" s="135"/>
      <c r="B14" s="135"/>
      <c r="C14" s="135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91"/>
      <c r="S14" s="291"/>
    </row>
    <row r="15" spans="1:21" ht="14.25" customHeight="1" x14ac:dyDescent="0.2">
      <c r="A15" s="274" t="s">
        <v>2</v>
      </c>
      <c r="B15" s="274"/>
      <c r="C15" s="275"/>
      <c r="D15" s="44">
        <v>90742</v>
      </c>
      <c r="E15" s="45"/>
      <c r="F15" s="45">
        <v>61012</v>
      </c>
      <c r="G15" s="45"/>
      <c r="H15" s="182">
        <v>97416</v>
      </c>
      <c r="I15" s="45"/>
      <c r="J15" s="45">
        <v>68924</v>
      </c>
      <c r="K15" s="129"/>
      <c r="L15" s="45">
        <v>170694</v>
      </c>
      <c r="M15" s="45"/>
      <c r="N15" s="45">
        <v>115905</v>
      </c>
      <c r="O15" s="45"/>
      <c r="P15" s="182">
        <v>191056</v>
      </c>
      <c r="Q15" s="45"/>
      <c r="R15" s="45">
        <v>137038</v>
      </c>
      <c r="S15" s="45"/>
      <c r="T15" s="278"/>
      <c r="U15" s="278"/>
    </row>
    <row r="16" spans="1:21" ht="14.25" customHeight="1" x14ac:dyDescent="0.2">
      <c r="B16" s="134" t="s">
        <v>140</v>
      </c>
      <c r="C16" s="144"/>
      <c r="D16" s="36">
        <v>70695</v>
      </c>
      <c r="E16" s="36"/>
      <c r="F16" s="36">
        <v>49182</v>
      </c>
      <c r="G16" s="36">
        <v>0</v>
      </c>
      <c r="H16" s="36">
        <v>75384</v>
      </c>
      <c r="I16" s="36"/>
      <c r="J16" s="36">
        <v>55314</v>
      </c>
      <c r="K16" s="145"/>
      <c r="L16" s="36">
        <v>119713</v>
      </c>
      <c r="M16" s="36"/>
      <c r="N16" s="36">
        <v>84622</v>
      </c>
      <c r="O16" s="36"/>
      <c r="P16" s="36">
        <v>130592</v>
      </c>
      <c r="Q16" s="36"/>
      <c r="R16" s="36">
        <v>98026</v>
      </c>
      <c r="S16" s="26"/>
      <c r="T16" s="278"/>
      <c r="U16" s="278"/>
    </row>
    <row r="17" spans="1:21" ht="12.75" customHeight="1" x14ac:dyDescent="0.2">
      <c r="C17" s="144" t="s">
        <v>88</v>
      </c>
      <c r="D17" s="36">
        <v>64285</v>
      </c>
      <c r="E17" s="36"/>
      <c r="F17" s="36">
        <v>43992</v>
      </c>
      <c r="G17" s="36"/>
      <c r="H17" s="36">
        <v>69003</v>
      </c>
      <c r="I17" s="36"/>
      <c r="J17" s="36">
        <v>50015</v>
      </c>
      <c r="K17" s="145"/>
      <c r="L17" s="36">
        <v>108310</v>
      </c>
      <c r="M17" s="36"/>
      <c r="N17" s="36">
        <v>75166</v>
      </c>
      <c r="O17" s="36"/>
      <c r="P17" s="36">
        <v>119523</v>
      </c>
      <c r="Q17" s="36"/>
      <c r="R17" s="36">
        <v>88614</v>
      </c>
      <c r="S17" s="26"/>
      <c r="T17" s="278"/>
      <c r="U17" s="278"/>
    </row>
    <row r="18" spans="1:21" ht="28.5" customHeight="1" x14ac:dyDescent="0.2">
      <c r="B18" s="272" t="s">
        <v>91</v>
      </c>
      <c r="C18" s="273"/>
      <c r="D18" s="36">
        <v>10687</v>
      </c>
      <c r="E18" s="36"/>
      <c r="F18" s="36">
        <v>6492</v>
      </c>
      <c r="G18" s="36"/>
      <c r="H18" s="36" t="s">
        <v>100</v>
      </c>
      <c r="I18" s="36"/>
      <c r="J18" s="36" t="s">
        <v>100</v>
      </c>
      <c r="K18" s="145"/>
      <c r="L18" s="36">
        <v>32563</v>
      </c>
      <c r="M18" s="121"/>
      <c r="N18" s="36">
        <v>20665</v>
      </c>
      <c r="O18" s="46"/>
      <c r="P18" s="36" t="s">
        <v>100</v>
      </c>
      <c r="Q18" s="121"/>
      <c r="R18" s="36" t="s">
        <v>100</v>
      </c>
      <c r="S18" s="46"/>
      <c r="T18" s="278"/>
      <c r="U18" s="278"/>
    </row>
    <row r="19" spans="1:21" ht="12.75" customHeight="1" x14ac:dyDescent="0.2">
      <c r="B19" s="144" t="s">
        <v>89</v>
      </c>
      <c r="C19" s="144"/>
      <c r="D19" s="36">
        <v>9078</v>
      </c>
      <c r="E19" s="36"/>
      <c r="F19" s="36">
        <v>5212</v>
      </c>
      <c r="G19" s="36"/>
      <c r="H19" s="157" t="s">
        <v>100</v>
      </c>
      <c r="I19" s="36"/>
      <c r="J19" s="36" t="s">
        <v>100</v>
      </c>
      <c r="K19" s="145"/>
      <c r="L19" s="36">
        <v>18019</v>
      </c>
      <c r="M19" s="121"/>
      <c r="N19" s="36">
        <v>10435</v>
      </c>
      <c r="O19" s="46"/>
      <c r="P19" s="157" t="s">
        <v>100</v>
      </c>
      <c r="Q19" s="121"/>
      <c r="R19" s="36" t="s">
        <v>100</v>
      </c>
      <c r="S19" s="46"/>
    </row>
    <row r="20" spans="1:21" ht="14.25" customHeight="1" x14ac:dyDescent="0.2">
      <c r="B20" s="135" t="s">
        <v>141</v>
      </c>
      <c r="C20" s="195"/>
      <c r="D20" s="36">
        <v>282</v>
      </c>
      <c r="E20" s="36"/>
      <c r="F20" s="36">
        <v>126</v>
      </c>
      <c r="G20" s="36"/>
      <c r="H20" s="36" t="s">
        <v>100</v>
      </c>
      <c r="I20" s="36"/>
      <c r="J20" s="36" t="s">
        <v>100</v>
      </c>
      <c r="K20" s="145"/>
      <c r="L20" s="36">
        <v>399</v>
      </c>
      <c r="M20" s="121"/>
      <c r="N20" s="36">
        <v>183</v>
      </c>
      <c r="O20" s="46"/>
      <c r="P20" s="36" t="s">
        <v>100</v>
      </c>
      <c r="Q20" s="121"/>
      <c r="R20" s="36" t="s">
        <v>100</v>
      </c>
      <c r="S20" s="46"/>
    </row>
    <row r="21" spans="1:21" x14ac:dyDescent="0.2">
      <c r="C21" s="148"/>
      <c r="D21" s="149"/>
      <c r="E21" s="149"/>
      <c r="F21" s="149"/>
      <c r="G21" s="149"/>
      <c r="H21" s="149"/>
      <c r="I21" s="149"/>
      <c r="J21" s="149"/>
      <c r="K21" s="149"/>
      <c r="L21" s="149"/>
      <c r="M21" s="150"/>
      <c r="N21" s="149"/>
      <c r="O21" s="46"/>
      <c r="P21" s="149"/>
      <c r="Q21" s="150"/>
      <c r="R21" s="149"/>
      <c r="S21" s="46"/>
    </row>
    <row r="22" spans="1:21" ht="12.75" customHeight="1" x14ac:dyDescent="0.2">
      <c r="B22" s="15" t="s">
        <v>84</v>
      </c>
      <c r="C22" s="276" t="s">
        <v>107</v>
      </c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</row>
    <row r="23" spans="1:21" ht="12.75" customHeight="1" x14ac:dyDescent="0.2">
      <c r="B23" s="186" t="s">
        <v>9</v>
      </c>
      <c r="C23" s="64" t="s">
        <v>108</v>
      </c>
      <c r="D23" s="64"/>
      <c r="E23" s="64"/>
      <c r="F23" s="64"/>
      <c r="G23" s="64"/>
      <c r="H23" s="64"/>
      <c r="I23" s="64"/>
      <c r="J23" s="64"/>
      <c r="K23" s="136"/>
      <c r="L23" s="136"/>
      <c r="M23" s="136"/>
      <c r="N23" s="136"/>
      <c r="O23" s="136"/>
      <c r="P23" s="136"/>
      <c r="Q23" s="136"/>
      <c r="R23" s="136"/>
      <c r="S23" s="111"/>
    </row>
    <row r="24" spans="1:21" ht="12.75" customHeight="1" x14ac:dyDescent="0.2">
      <c r="B24" s="186" t="s">
        <v>81</v>
      </c>
      <c r="C24" s="276" t="s">
        <v>126</v>
      </c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</row>
    <row r="25" spans="1:21" x14ac:dyDescent="0.2">
      <c r="A25" s="277"/>
      <c r="B25" s="277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64"/>
    </row>
  </sheetData>
  <mergeCells count="33"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T15:U18"/>
    <mergeCell ref="N4:O4"/>
    <mergeCell ref="P4:Q4"/>
    <mergeCell ref="D2:K2"/>
    <mergeCell ref="D4:E4"/>
    <mergeCell ref="F4:G4"/>
    <mergeCell ref="H4:I4"/>
    <mergeCell ref="J4:K4"/>
    <mergeCell ref="L2:S2"/>
    <mergeCell ref="L3:O3"/>
    <mergeCell ref="P3:S3"/>
    <mergeCell ref="R4:S4"/>
    <mergeCell ref="D3:G3"/>
    <mergeCell ref="H3:K3"/>
    <mergeCell ref="L4:M4"/>
    <mergeCell ref="B18:C18"/>
    <mergeCell ref="A15:C15"/>
    <mergeCell ref="C22:S22"/>
    <mergeCell ref="A25:B25"/>
    <mergeCell ref="C25:R25"/>
    <mergeCell ref="C24:S2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R10" sqref="R10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2" t="s">
        <v>128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O1" s="292" t="s">
        <v>5</v>
      </c>
      <c r="P1" s="292"/>
      <c r="Q1" s="292"/>
      <c r="S1" s="292" t="s">
        <v>5</v>
      </c>
      <c r="T1" s="292"/>
    </row>
    <row r="2" spans="1:20" x14ac:dyDescent="0.2">
      <c r="O2" s="28" t="s">
        <v>87</v>
      </c>
      <c r="P2" s="28"/>
      <c r="Q2" s="28" t="s">
        <v>95</v>
      </c>
      <c r="S2" s="28" t="s">
        <v>87</v>
      </c>
      <c r="T2" s="28" t="s">
        <v>95</v>
      </c>
    </row>
    <row r="3" spans="1:20" x14ac:dyDescent="0.2">
      <c r="N3" s="5" t="s">
        <v>122</v>
      </c>
      <c r="O3" s="5">
        <f>ROUND(S3/S5*100,1)</f>
        <v>30.9</v>
      </c>
      <c r="P3" s="5" t="s">
        <v>122</v>
      </c>
      <c r="Q3" s="5">
        <f>ROUND(T3/T5*100,1)</f>
        <v>27.2</v>
      </c>
      <c r="S3" s="18">
        <v>26659</v>
      </c>
      <c r="T3" s="18">
        <v>25713</v>
      </c>
    </row>
    <row r="4" spans="1:20" x14ac:dyDescent="0.2">
      <c r="N4" s="5" t="s">
        <v>18</v>
      </c>
      <c r="O4" s="5">
        <f>ROUND(S4/S5*100,1)</f>
        <v>69.099999999999994</v>
      </c>
      <c r="P4" s="5" t="s">
        <v>18</v>
      </c>
      <c r="Q4" s="5">
        <f>ROUND(T4/T5*100,1)</f>
        <v>72.8</v>
      </c>
      <c r="S4" s="18">
        <v>59562</v>
      </c>
      <c r="T4" s="18">
        <v>68820</v>
      </c>
    </row>
    <row r="5" spans="1:20" x14ac:dyDescent="0.2">
      <c r="O5" s="5">
        <f>SUM(O3:O4)</f>
        <v>100</v>
      </c>
      <c r="Q5" s="5">
        <f>SUM(Q3:Q4)</f>
        <v>100</v>
      </c>
      <c r="S5" s="18">
        <f>SUM(S3:S4)</f>
        <v>86221</v>
      </c>
      <c r="T5" s="18">
        <f>SUM(T3:T4)</f>
        <v>94533</v>
      </c>
    </row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workbookViewId="0">
      <selection activeCell="X12" sqref="X12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4" width="10.1640625" style="5" customWidth="1"/>
    <col min="5" max="5" width="1" style="5" customWidth="1"/>
    <col min="6" max="6" width="10.1640625" style="5" customWidth="1"/>
    <col min="7" max="7" width="1" style="5" customWidth="1"/>
    <col min="8" max="8" width="9.83203125" style="5" customWidth="1"/>
    <col min="9" max="9" width="1.83203125" style="5" customWidth="1"/>
    <col min="10" max="10" width="10.1640625" style="5" customWidth="1"/>
    <col min="11" max="11" width="1" style="5" customWidth="1"/>
    <col min="12" max="12" width="10.1640625" style="5" customWidth="1"/>
    <col min="13" max="13" width="1" style="5" customWidth="1"/>
    <col min="14" max="14" width="9.83203125" style="5" customWidth="1"/>
    <col min="15" max="15" width="1.83203125" style="2" customWidth="1"/>
    <col min="16" max="16" width="8.5" style="5" customWidth="1"/>
    <col min="17" max="17" width="1.6640625" style="5" customWidth="1"/>
    <col min="18" max="18" width="6.33203125" style="5" customWidth="1"/>
    <col min="19" max="16384" width="9.33203125" style="5"/>
  </cols>
  <sheetData>
    <row r="1" spans="1:18" ht="28.5" customHeight="1" thickBot="1" x14ac:dyDescent="0.25">
      <c r="A1" s="162" t="s">
        <v>135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211"/>
      <c r="Q1" s="152"/>
    </row>
    <row r="2" spans="1:18" ht="18.75" customHeight="1" x14ac:dyDescent="0.2">
      <c r="A2" s="2"/>
      <c r="B2" s="2"/>
      <c r="C2" s="208"/>
      <c r="D2" s="293" t="s">
        <v>0</v>
      </c>
      <c r="E2" s="294"/>
      <c r="F2" s="294"/>
      <c r="G2" s="294"/>
      <c r="H2" s="294"/>
      <c r="I2" s="295"/>
      <c r="J2" s="296" t="s">
        <v>1</v>
      </c>
      <c r="K2" s="294"/>
      <c r="L2" s="294"/>
      <c r="M2" s="294"/>
      <c r="N2" s="294"/>
      <c r="O2" s="297"/>
      <c r="P2" s="244" t="s">
        <v>150</v>
      </c>
      <c r="Q2" s="248"/>
      <c r="R2" s="2"/>
    </row>
    <row r="3" spans="1:18" ht="38.25" customHeight="1" x14ac:dyDescent="0.2">
      <c r="A3" s="22"/>
      <c r="B3" s="22"/>
      <c r="C3" s="23"/>
      <c r="D3" s="298" t="s">
        <v>97</v>
      </c>
      <c r="E3" s="299"/>
      <c r="F3" s="300" t="s">
        <v>96</v>
      </c>
      <c r="G3" s="301"/>
      <c r="H3" s="303" t="s">
        <v>149</v>
      </c>
      <c r="I3" s="304"/>
      <c r="J3" s="298" t="s">
        <v>97</v>
      </c>
      <c r="K3" s="299"/>
      <c r="L3" s="300" t="s">
        <v>96</v>
      </c>
      <c r="M3" s="301"/>
      <c r="N3" s="303" t="s">
        <v>149</v>
      </c>
      <c r="O3" s="304"/>
      <c r="P3" s="302"/>
      <c r="Q3" s="249"/>
      <c r="R3" s="2"/>
    </row>
    <row r="4" spans="1:18" ht="24.75" customHeight="1" x14ac:dyDescent="0.2">
      <c r="A4" s="49" t="s">
        <v>2</v>
      </c>
      <c r="B4" s="28"/>
      <c r="C4" s="29"/>
      <c r="D4" s="45">
        <f>SUM(D5:D6)</f>
        <v>45866</v>
      </c>
      <c r="E4" s="45"/>
      <c r="F4" s="45">
        <f>SUM(F5:F6)</f>
        <v>48696</v>
      </c>
      <c r="G4" s="50"/>
      <c r="H4" s="51">
        <f t="shared" ref="H4:H44" si="0">(F4/D4)*100</f>
        <v>106.170147821916</v>
      </c>
      <c r="I4" s="209"/>
      <c r="J4" s="45">
        <f>SUM(J5:J6)</f>
        <v>86221</v>
      </c>
      <c r="K4" s="45"/>
      <c r="L4" s="45">
        <f>SUM(L5:L6)</f>
        <v>94533</v>
      </c>
      <c r="M4" s="50"/>
      <c r="N4" s="51">
        <f t="shared" ref="N4:N44" si="1">(L4/J4)*100</f>
        <v>109.6403428399114</v>
      </c>
      <c r="O4" s="210"/>
      <c r="P4" s="212">
        <f>SUM(P5:P6)</f>
        <v>100</v>
      </c>
    </row>
    <row r="5" spans="1:18" ht="19.5" customHeight="1" x14ac:dyDescent="0.2">
      <c r="B5" s="28" t="s">
        <v>19</v>
      </c>
      <c r="C5" s="29"/>
      <c r="D5" s="54">
        <v>14878</v>
      </c>
      <c r="E5" s="54"/>
      <c r="F5" s="54">
        <v>14043</v>
      </c>
      <c r="G5" s="54"/>
      <c r="H5" s="55">
        <f t="shared" si="0"/>
        <v>94.38768651700498</v>
      </c>
      <c r="I5" s="207"/>
      <c r="J5" s="54">
        <v>26659</v>
      </c>
      <c r="K5" s="54"/>
      <c r="L5" s="54">
        <v>25713</v>
      </c>
      <c r="M5" s="54"/>
      <c r="N5" s="55">
        <f t="shared" si="1"/>
        <v>96.451479800442627</v>
      </c>
      <c r="O5" s="207"/>
      <c r="P5" s="187">
        <f>SUM(L5/L4*100)</f>
        <v>27.200025387959759</v>
      </c>
    </row>
    <row r="6" spans="1:18" ht="17.25" customHeight="1" x14ac:dyDescent="0.2">
      <c r="B6" s="28" t="s">
        <v>20</v>
      </c>
      <c r="C6" s="29"/>
      <c r="D6" s="54">
        <f>SUM(D7:D44)</f>
        <v>30988</v>
      </c>
      <c r="E6" s="54"/>
      <c r="F6" s="54">
        <f>SUM(F7:F44)</f>
        <v>34653</v>
      </c>
      <c r="G6" s="54"/>
      <c r="H6" s="55">
        <f t="shared" si="0"/>
        <v>111.82715890021943</v>
      </c>
      <c r="I6" s="207"/>
      <c r="J6" s="54">
        <f>SUM(J7:J44)</f>
        <v>59562</v>
      </c>
      <c r="K6" s="54"/>
      <c r="L6" s="54">
        <f>SUM(L7:L44)</f>
        <v>68820</v>
      </c>
      <c r="M6" s="54"/>
      <c r="N6" s="55">
        <f t="shared" si="1"/>
        <v>115.54346731137302</v>
      </c>
      <c r="O6" s="207"/>
      <c r="P6" s="187">
        <f>SUM(L6/L4*100)</f>
        <v>72.799974612040245</v>
      </c>
      <c r="R6" s="99"/>
    </row>
    <row r="7" spans="1:18" ht="15" customHeight="1" x14ac:dyDescent="0.2">
      <c r="B7" s="28"/>
      <c r="C7" s="29" t="s">
        <v>21</v>
      </c>
      <c r="D7" s="46">
        <v>1343</v>
      </c>
      <c r="E7" s="54"/>
      <c r="F7" s="46">
        <v>1551</v>
      </c>
      <c r="G7" s="54"/>
      <c r="H7" s="55">
        <f t="shared" si="0"/>
        <v>115.48771407297096</v>
      </c>
      <c r="I7" s="207"/>
      <c r="J7" s="46">
        <v>2250</v>
      </c>
      <c r="K7" s="54"/>
      <c r="L7" s="46">
        <v>2989</v>
      </c>
      <c r="M7" s="54"/>
      <c r="N7" s="55">
        <f t="shared" si="1"/>
        <v>132.84444444444446</v>
      </c>
      <c r="O7" s="207"/>
      <c r="P7" s="187">
        <f>SUM(L7/L4*100)</f>
        <v>3.1618588217871011</v>
      </c>
    </row>
    <row r="8" spans="1:18" ht="15" customHeight="1" x14ac:dyDescent="0.2">
      <c r="B8" s="28"/>
      <c r="C8" s="29" t="s">
        <v>22</v>
      </c>
      <c r="D8" s="46">
        <v>316</v>
      </c>
      <c r="E8" s="54"/>
      <c r="F8" s="46">
        <v>274</v>
      </c>
      <c r="G8" s="54"/>
      <c r="H8" s="55">
        <f t="shared" si="0"/>
        <v>86.70886075949366</v>
      </c>
      <c r="I8" s="207"/>
      <c r="J8" s="46">
        <v>885</v>
      </c>
      <c r="K8" s="54"/>
      <c r="L8" s="46">
        <v>657</v>
      </c>
      <c r="M8" s="54"/>
      <c r="N8" s="55">
        <f t="shared" si="1"/>
        <v>74.237288135593218</v>
      </c>
      <c r="O8" s="207"/>
      <c r="P8" s="187">
        <f>SUM(L8/L4*100)</f>
        <v>0.69499539843229352</v>
      </c>
    </row>
    <row r="9" spans="1:18" ht="15" customHeight="1" x14ac:dyDescent="0.2">
      <c r="B9" s="28"/>
      <c r="C9" s="29" t="s">
        <v>23</v>
      </c>
      <c r="D9" s="46">
        <v>2413</v>
      </c>
      <c r="E9" s="54"/>
      <c r="F9" s="46">
        <v>2611</v>
      </c>
      <c r="G9" s="54"/>
      <c r="H9" s="55">
        <f t="shared" si="0"/>
        <v>108.20555325321178</v>
      </c>
      <c r="I9" s="207"/>
      <c r="J9" s="46">
        <v>3961</v>
      </c>
      <c r="K9" s="54"/>
      <c r="L9" s="46">
        <v>4660</v>
      </c>
      <c r="M9" s="54"/>
      <c r="N9" s="55">
        <f t="shared" si="1"/>
        <v>117.64705882352942</v>
      </c>
      <c r="O9" s="207"/>
      <c r="P9" s="187">
        <f>SUM(L9/L4*100)</f>
        <v>4.9294955200829342</v>
      </c>
    </row>
    <row r="10" spans="1:18" ht="15" customHeight="1" x14ac:dyDescent="0.2">
      <c r="B10" s="28"/>
      <c r="C10" s="29" t="s">
        <v>24</v>
      </c>
      <c r="D10" s="46">
        <v>1216</v>
      </c>
      <c r="E10" s="54"/>
      <c r="F10" s="46">
        <v>1430</v>
      </c>
      <c r="G10" s="54"/>
      <c r="H10" s="55">
        <f t="shared" si="0"/>
        <v>117.5986842105263</v>
      </c>
      <c r="I10" s="207"/>
      <c r="J10" s="46">
        <v>1612</v>
      </c>
      <c r="K10" s="54"/>
      <c r="L10" s="46">
        <v>1993</v>
      </c>
      <c r="M10" s="54"/>
      <c r="N10" s="55">
        <f t="shared" si="1"/>
        <v>123.63523573200992</v>
      </c>
      <c r="O10" s="207"/>
      <c r="P10" s="187">
        <f>SUM(L10/L4*100)</f>
        <v>2.1082584917436238</v>
      </c>
    </row>
    <row r="11" spans="1:18" ht="15" customHeight="1" x14ac:dyDescent="0.2">
      <c r="B11" s="28"/>
      <c r="C11" s="29" t="s">
        <v>49</v>
      </c>
      <c r="D11" s="46">
        <v>435</v>
      </c>
      <c r="E11" s="54"/>
      <c r="F11" s="46">
        <v>383</v>
      </c>
      <c r="G11" s="54"/>
      <c r="H11" s="55">
        <f t="shared" si="0"/>
        <v>88.045977011494244</v>
      </c>
      <c r="I11" s="207"/>
      <c r="J11" s="46">
        <v>828</v>
      </c>
      <c r="K11" s="54"/>
      <c r="L11" s="46">
        <v>762</v>
      </c>
      <c r="M11" s="54"/>
      <c r="N11" s="55">
        <f t="shared" si="1"/>
        <v>92.028985507246375</v>
      </c>
      <c r="O11" s="207"/>
      <c r="P11" s="187">
        <f>SUM(L11/L4*100)</f>
        <v>0.80606772238266</v>
      </c>
    </row>
    <row r="12" spans="1:18" ht="15" customHeight="1" x14ac:dyDescent="0.2">
      <c r="B12" s="28"/>
      <c r="C12" s="29" t="s">
        <v>25</v>
      </c>
      <c r="D12" s="46">
        <v>542</v>
      </c>
      <c r="E12" s="54"/>
      <c r="F12" s="46">
        <v>508</v>
      </c>
      <c r="G12" s="54"/>
      <c r="H12" s="55">
        <f t="shared" si="0"/>
        <v>93.726937269372684</v>
      </c>
      <c r="I12" s="207"/>
      <c r="J12" s="46">
        <v>1083</v>
      </c>
      <c r="K12" s="54"/>
      <c r="L12" s="46">
        <v>974</v>
      </c>
      <c r="M12" s="54"/>
      <c r="N12" s="55">
        <f t="shared" si="1"/>
        <v>89.935364727608487</v>
      </c>
      <c r="O12" s="207"/>
      <c r="P12" s="187">
        <f>SUM(L12/L4*100)</f>
        <v>1.0303280335967333</v>
      </c>
    </row>
    <row r="13" spans="1:18" ht="15" customHeight="1" x14ac:dyDescent="0.2">
      <c r="B13" s="28"/>
      <c r="C13" s="29" t="s">
        <v>26</v>
      </c>
      <c r="D13" s="46">
        <v>149</v>
      </c>
      <c r="E13" s="54"/>
      <c r="F13" s="46">
        <v>125</v>
      </c>
      <c r="G13" s="54"/>
      <c r="H13" s="55">
        <f t="shared" si="0"/>
        <v>83.892617449664428</v>
      </c>
      <c r="I13" s="207"/>
      <c r="J13" s="46">
        <v>374</v>
      </c>
      <c r="K13" s="54"/>
      <c r="L13" s="46">
        <v>344</v>
      </c>
      <c r="M13" s="54"/>
      <c r="N13" s="55">
        <f t="shared" si="1"/>
        <v>91.978609625668454</v>
      </c>
      <c r="O13" s="207"/>
      <c r="P13" s="187">
        <f>SUM(L13/L4*100)</f>
        <v>0.3638940898945342</v>
      </c>
    </row>
    <row r="14" spans="1:18" ht="15" customHeight="1" x14ac:dyDescent="0.2">
      <c r="B14" s="28"/>
      <c r="C14" s="29" t="s">
        <v>27</v>
      </c>
      <c r="D14" s="46">
        <v>1022</v>
      </c>
      <c r="E14" s="54"/>
      <c r="F14" s="46">
        <v>679</v>
      </c>
      <c r="G14" s="54"/>
      <c r="H14" s="55">
        <f t="shared" si="0"/>
        <v>66.438356164383563</v>
      </c>
      <c r="I14" s="207"/>
      <c r="J14" s="46">
        <v>2077</v>
      </c>
      <c r="K14" s="54"/>
      <c r="L14" s="46">
        <v>1690</v>
      </c>
      <c r="M14" s="54"/>
      <c r="N14" s="55">
        <f t="shared" si="1"/>
        <v>81.367356764564278</v>
      </c>
      <c r="O14" s="207"/>
      <c r="P14" s="187">
        <f>SUM(L14/L4*100)</f>
        <v>1.7877354997725661</v>
      </c>
    </row>
    <row r="15" spans="1:18" ht="15" customHeight="1" x14ac:dyDescent="0.2">
      <c r="B15" s="28"/>
      <c r="C15" s="29" t="s">
        <v>54</v>
      </c>
      <c r="D15" s="46">
        <v>308</v>
      </c>
      <c r="E15" s="54"/>
      <c r="F15" s="46">
        <v>250</v>
      </c>
      <c r="G15" s="54"/>
      <c r="H15" s="55">
        <f t="shared" si="0"/>
        <v>81.168831168831161</v>
      </c>
      <c r="I15" s="207"/>
      <c r="J15" s="46">
        <v>601</v>
      </c>
      <c r="K15" s="54"/>
      <c r="L15" s="46">
        <v>534</v>
      </c>
      <c r="M15" s="54"/>
      <c r="N15" s="55">
        <f t="shared" si="1"/>
        <v>88.851913477537437</v>
      </c>
      <c r="O15" s="207"/>
      <c r="P15" s="187">
        <f>SUM(L15/L4*100)</f>
        <v>0.56488210466186417</v>
      </c>
    </row>
    <row r="16" spans="1:18" ht="15" customHeight="1" x14ac:dyDescent="0.2">
      <c r="B16" s="28"/>
      <c r="C16" s="29" t="s">
        <v>55</v>
      </c>
      <c r="D16" s="46">
        <v>89</v>
      </c>
      <c r="E16" s="54"/>
      <c r="F16" s="46">
        <v>89</v>
      </c>
      <c r="G16" s="54"/>
      <c r="H16" s="55">
        <f t="shared" si="0"/>
        <v>100</v>
      </c>
      <c r="I16" s="207"/>
      <c r="J16" s="46">
        <v>162</v>
      </c>
      <c r="K16" s="54"/>
      <c r="L16" s="46">
        <v>273</v>
      </c>
      <c r="M16" s="54"/>
      <c r="N16" s="55">
        <f t="shared" si="1"/>
        <v>168.5185185185185</v>
      </c>
      <c r="O16" s="207"/>
      <c r="P16" s="187">
        <f>SUM(L16/L4*100)</f>
        <v>0.288788042270953</v>
      </c>
    </row>
    <row r="17" spans="1:16" ht="15" customHeight="1" x14ac:dyDescent="0.2">
      <c r="B17" s="28"/>
      <c r="C17" s="29" t="s">
        <v>28</v>
      </c>
      <c r="D17" s="46">
        <v>2214</v>
      </c>
      <c r="E17" s="54"/>
      <c r="F17" s="46">
        <v>2730</v>
      </c>
      <c r="G17" s="54"/>
      <c r="H17" s="55">
        <f t="shared" si="0"/>
        <v>123.30623306233062</v>
      </c>
      <c r="I17" s="207"/>
      <c r="J17" s="46">
        <v>4907</v>
      </c>
      <c r="K17" s="54"/>
      <c r="L17" s="46">
        <v>5623</v>
      </c>
      <c r="M17" s="54"/>
      <c r="N17" s="55">
        <f t="shared" si="1"/>
        <v>114.59140004075809</v>
      </c>
      <c r="O17" s="207"/>
      <c r="P17" s="187">
        <f>SUM(L17/L4*100)</f>
        <v>5.9481874054562951</v>
      </c>
    </row>
    <row r="18" spans="1:16" ht="15" customHeight="1" x14ac:dyDescent="0.2">
      <c r="B18" s="28"/>
      <c r="C18" s="29" t="s">
        <v>29</v>
      </c>
      <c r="D18" s="46">
        <v>713</v>
      </c>
      <c r="E18" s="54"/>
      <c r="F18" s="46">
        <v>926</v>
      </c>
      <c r="G18" s="54"/>
      <c r="H18" s="55">
        <f t="shared" si="0"/>
        <v>129.87377279102384</v>
      </c>
      <c r="I18" s="207"/>
      <c r="J18" s="46">
        <v>1326</v>
      </c>
      <c r="K18" s="54"/>
      <c r="L18" s="46">
        <v>1832</v>
      </c>
      <c r="M18" s="54"/>
      <c r="N18" s="55">
        <f t="shared" si="1"/>
        <v>138.15987933634992</v>
      </c>
      <c r="O18" s="207"/>
      <c r="P18" s="187">
        <f>SUM(L18/L4*100)</f>
        <v>1.9379475950197285</v>
      </c>
    </row>
    <row r="19" spans="1:16" ht="15" customHeight="1" x14ac:dyDescent="0.2">
      <c r="B19" s="28"/>
      <c r="C19" s="29" t="s">
        <v>30</v>
      </c>
      <c r="D19" s="46">
        <v>525</v>
      </c>
      <c r="E19" s="54"/>
      <c r="F19" s="46">
        <v>585</v>
      </c>
      <c r="G19" s="54"/>
      <c r="H19" s="55">
        <f t="shared" si="0"/>
        <v>111.42857142857143</v>
      </c>
      <c r="I19" s="207"/>
      <c r="J19" s="46">
        <v>920</v>
      </c>
      <c r="K19" s="54"/>
      <c r="L19" s="46">
        <v>1319</v>
      </c>
      <c r="M19" s="54"/>
      <c r="N19" s="55">
        <f t="shared" si="1"/>
        <v>143.36956521739131</v>
      </c>
      <c r="O19" s="207"/>
      <c r="P19" s="187">
        <f>SUM(L19/L4*100)</f>
        <v>1.3952799551479378</v>
      </c>
    </row>
    <row r="20" spans="1:16" ht="15" customHeight="1" x14ac:dyDescent="0.2">
      <c r="B20" s="28"/>
      <c r="C20" s="29" t="s">
        <v>31</v>
      </c>
      <c r="D20" s="46">
        <v>437</v>
      </c>
      <c r="E20" s="54"/>
      <c r="F20" s="46">
        <v>423</v>
      </c>
      <c r="G20" s="54"/>
      <c r="H20" s="55">
        <f t="shared" si="0"/>
        <v>96.796338672768883</v>
      </c>
      <c r="I20" s="207"/>
      <c r="J20" s="46">
        <v>958</v>
      </c>
      <c r="K20" s="54"/>
      <c r="L20" s="46">
        <v>1022</v>
      </c>
      <c r="M20" s="54"/>
      <c r="N20" s="55">
        <f t="shared" si="1"/>
        <v>106.68058455114821</v>
      </c>
      <c r="O20" s="207"/>
      <c r="P20" s="187">
        <f>SUM(L20/L4*100)</f>
        <v>1.0811039531169009</v>
      </c>
    </row>
    <row r="21" spans="1:16" ht="15" customHeight="1" x14ac:dyDescent="0.2">
      <c r="B21" s="28"/>
      <c r="C21" s="29" t="s">
        <v>32</v>
      </c>
      <c r="D21" s="46">
        <v>85</v>
      </c>
      <c r="E21" s="54"/>
      <c r="F21" s="46">
        <v>101</v>
      </c>
      <c r="G21" s="54"/>
      <c r="H21" s="55">
        <f t="shared" si="0"/>
        <v>118.82352941176471</v>
      </c>
      <c r="I21" s="207"/>
      <c r="J21" s="46">
        <v>190</v>
      </c>
      <c r="K21" s="54"/>
      <c r="L21" s="46">
        <v>237</v>
      </c>
      <c r="M21" s="54"/>
      <c r="N21" s="55">
        <f t="shared" si="1"/>
        <v>124.73684210526316</v>
      </c>
      <c r="O21" s="207"/>
      <c r="P21" s="187">
        <f>SUM(L21/L4*100)</f>
        <v>0.25070610263082732</v>
      </c>
    </row>
    <row r="22" spans="1:16" ht="15" customHeight="1" x14ac:dyDescent="0.2">
      <c r="B22" s="28"/>
      <c r="C22" s="29" t="s">
        <v>33</v>
      </c>
      <c r="D22" s="46">
        <v>2089</v>
      </c>
      <c r="E22" s="54"/>
      <c r="F22" s="46">
        <v>2125</v>
      </c>
      <c r="G22" s="54"/>
      <c r="H22" s="55">
        <f t="shared" si="0"/>
        <v>101.72331258975586</v>
      </c>
      <c r="I22" s="207"/>
      <c r="J22" s="46">
        <v>4703</v>
      </c>
      <c r="K22" s="54"/>
      <c r="L22" s="46">
        <v>4559</v>
      </c>
      <c r="M22" s="54"/>
      <c r="N22" s="55">
        <f t="shared" si="1"/>
        <v>96.938124601318307</v>
      </c>
      <c r="O22" s="207"/>
      <c r="P22" s="187">
        <f>SUM(L22/L4*100)</f>
        <v>4.8226545227592483</v>
      </c>
    </row>
    <row r="23" spans="1:16" ht="15" customHeight="1" x14ac:dyDescent="0.2">
      <c r="B23" s="28"/>
      <c r="C23" s="29" t="s">
        <v>34</v>
      </c>
      <c r="D23" s="46">
        <v>519</v>
      </c>
      <c r="E23" s="54"/>
      <c r="F23" s="46">
        <v>607</v>
      </c>
      <c r="G23" s="54"/>
      <c r="H23" s="55">
        <f t="shared" si="0"/>
        <v>116.95568400770713</v>
      </c>
      <c r="I23" s="207"/>
      <c r="J23" s="46">
        <v>1050</v>
      </c>
      <c r="K23" s="54"/>
      <c r="L23" s="46">
        <v>1420</v>
      </c>
      <c r="M23" s="54"/>
      <c r="N23" s="55">
        <f t="shared" si="1"/>
        <v>135.23809523809524</v>
      </c>
      <c r="O23" s="207"/>
      <c r="P23" s="187">
        <f>SUM(L23/L4*100)</f>
        <v>1.5021209524716237</v>
      </c>
    </row>
    <row r="24" spans="1:16" ht="15" customHeight="1" x14ac:dyDescent="0.2">
      <c r="B24" s="28"/>
      <c r="C24" s="29" t="s">
        <v>56</v>
      </c>
      <c r="D24" s="46">
        <v>113</v>
      </c>
      <c r="E24" s="54"/>
      <c r="F24" s="46">
        <v>125</v>
      </c>
      <c r="G24" s="54"/>
      <c r="H24" s="55">
        <f t="shared" si="0"/>
        <v>110.61946902654867</v>
      </c>
      <c r="I24" s="207"/>
      <c r="J24" s="46">
        <v>340</v>
      </c>
      <c r="K24" s="54"/>
      <c r="L24" s="46">
        <v>470</v>
      </c>
      <c r="M24" s="54"/>
      <c r="N24" s="55">
        <f t="shared" si="1"/>
        <v>138.23529411764704</v>
      </c>
      <c r="O24" s="207"/>
      <c r="P24" s="187">
        <f>SUM(L24/L4*100)</f>
        <v>0.49718087863497401</v>
      </c>
    </row>
    <row r="25" spans="1:16" ht="15" customHeight="1" x14ac:dyDescent="0.2">
      <c r="B25" s="28"/>
      <c r="C25" s="29" t="s">
        <v>35</v>
      </c>
      <c r="D25" s="46">
        <v>439</v>
      </c>
      <c r="E25" s="54"/>
      <c r="F25" s="46">
        <v>536</v>
      </c>
      <c r="G25" s="54"/>
      <c r="H25" s="55">
        <f t="shared" si="0"/>
        <v>122.09567198177676</v>
      </c>
      <c r="I25" s="207"/>
      <c r="J25" s="46">
        <v>1041</v>
      </c>
      <c r="K25" s="54"/>
      <c r="L25" s="46">
        <v>1246</v>
      </c>
      <c r="M25" s="54"/>
      <c r="N25" s="55">
        <f t="shared" si="1"/>
        <v>119.6926032660903</v>
      </c>
      <c r="O25" s="207"/>
      <c r="P25" s="187">
        <f>SUM(L25/L4*100)</f>
        <v>1.3180582442110162</v>
      </c>
    </row>
    <row r="26" spans="1:16" ht="15" customHeight="1" x14ac:dyDescent="0.2">
      <c r="B26" s="28"/>
      <c r="C26" s="29" t="s">
        <v>36</v>
      </c>
      <c r="D26" s="18">
        <v>320</v>
      </c>
      <c r="E26" s="54"/>
      <c r="F26" s="18">
        <v>349</v>
      </c>
      <c r="G26" s="54"/>
      <c r="H26" s="55">
        <f t="shared" si="0"/>
        <v>109.0625</v>
      </c>
      <c r="I26" s="207"/>
      <c r="J26" s="46">
        <v>774</v>
      </c>
      <c r="K26" s="54"/>
      <c r="L26" s="46">
        <v>922</v>
      </c>
      <c r="M26" s="54"/>
      <c r="N26" s="55">
        <f t="shared" si="1"/>
        <v>119.12144702842377</v>
      </c>
      <c r="O26" s="207"/>
      <c r="P26" s="187">
        <f>SUM(L26/L4*100)</f>
        <v>0.97532078744988515</v>
      </c>
    </row>
    <row r="27" spans="1:16" ht="15" customHeight="1" x14ac:dyDescent="0.2">
      <c r="B27" s="28"/>
      <c r="C27" s="29" t="s">
        <v>37</v>
      </c>
      <c r="D27" s="46">
        <v>359</v>
      </c>
      <c r="E27" s="54"/>
      <c r="F27" s="46">
        <v>378</v>
      </c>
      <c r="G27" s="54"/>
      <c r="H27" s="55">
        <f t="shared" si="0"/>
        <v>105.29247910863511</v>
      </c>
      <c r="I27" s="207"/>
      <c r="J27" s="46">
        <v>616</v>
      </c>
      <c r="K27" s="54"/>
      <c r="L27" s="46">
        <v>704</v>
      </c>
      <c r="M27" s="54"/>
      <c r="N27" s="55">
        <f t="shared" si="1"/>
        <v>114.28571428571428</v>
      </c>
      <c r="O27" s="207"/>
      <c r="P27" s="187">
        <f>SUM(L27/L4*100)</f>
        <v>0.74471348629579082</v>
      </c>
    </row>
    <row r="28" spans="1:16" ht="15" customHeight="1" x14ac:dyDescent="0.2">
      <c r="B28" s="28"/>
      <c r="C28" s="29" t="s">
        <v>38</v>
      </c>
      <c r="D28" s="46">
        <v>1648</v>
      </c>
      <c r="E28" s="54"/>
      <c r="F28" s="46">
        <v>1603</v>
      </c>
      <c r="G28" s="54"/>
      <c r="H28" s="55">
        <f t="shared" si="0"/>
        <v>97.269417475728162</v>
      </c>
      <c r="I28" s="207"/>
      <c r="J28" s="46">
        <v>2457</v>
      </c>
      <c r="K28" s="54"/>
      <c r="L28" s="46">
        <v>2429</v>
      </c>
      <c r="M28" s="54"/>
      <c r="N28" s="55">
        <f t="shared" si="1"/>
        <v>98.86039886039886</v>
      </c>
      <c r="O28" s="207"/>
      <c r="P28" s="187">
        <f>SUM(L28/L4*100)</f>
        <v>2.5694730940518129</v>
      </c>
    </row>
    <row r="29" spans="1:16" ht="15" customHeight="1" x14ac:dyDescent="0.2">
      <c r="B29" s="28"/>
      <c r="C29" s="29" t="s">
        <v>50</v>
      </c>
      <c r="D29" s="46">
        <v>2308</v>
      </c>
      <c r="E29" s="54"/>
      <c r="F29" s="46">
        <v>2247</v>
      </c>
      <c r="G29" s="54"/>
      <c r="H29" s="55">
        <f t="shared" si="0"/>
        <v>97.357019064124785</v>
      </c>
      <c r="I29" s="207"/>
      <c r="J29" s="46">
        <v>4100</v>
      </c>
      <c r="K29" s="54"/>
      <c r="L29" s="46">
        <v>4695</v>
      </c>
      <c r="M29" s="54"/>
      <c r="N29" s="55">
        <f t="shared" si="1"/>
        <v>114.51219512195121</v>
      </c>
      <c r="O29" s="207"/>
      <c r="P29" s="187">
        <f>SUM(L29/L4*100)</f>
        <v>4.9665196280663899</v>
      </c>
    </row>
    <row r="30" spans="1:16" ht="15" customHeight="1" x14ac:dyDescent="0.2">
      <c r="A30" s="2"/>
      <c r="B30" s="28"/>
      <c r="C30" s="29" t="s">
        <v>39</v>
      </c>
      <c r="D30" s="46">
        <v>436</v>
      </c>
      <c r="E30" s="54"/>
      <c r="F30" s="46">
        <v>475</v>
      </c>
      <c r="G30" s="54"/>
      <c r="H30" s="55">
        <f t="shared" si="0"/>
        <v>108.94495412844036</v>
      </c>
      <c r="I30" s="207"/>
      <c r="J30" s="18">
        <v>1262</v>
      </c>
      <c r="K30" s="54"/>
      <c r="L30" s="18">
        <v>1200</v>
      </c>
      <c r="M30" s="54"/>
      <c r="N30" s="55">
        <f t="shared" si="1"/>
        <v>95.087163232963547</v>
      </c>
      <c r="O30" s="207"/>
      <c r="P30" s="187">
        <f>SUM(L30/L4*100)</f>
        <v>1.269397988004189</v>
      </c>
    </row>
    <row r="31" spans="1:16" ht="15" customHeight="1" x14ac:dyDescent="0.2">
      <c r="A31" s="2"/>
      <c r="B31" s="56"/>
      <c r="C31" s="29" t="s">
        <v>40</v>
      </c>
      <c r="D31" s="46">
        <v>213</v>
      </c>
      <c r="E31" s="54"/>
      <c r="F31" s="46">
        <v>260</v>
      </c>
      <c r="G31" s="54"/>
      <c r="H31" s="55">
        <f t="shared" si="0"/>
        <v>122.06572769953053</v>
      </c>
      <c r="I31" s="207"/>
      <c r="J31" s="46">
        <v>484</v>
      </c>
      <c r="K31" s="54"/>
      <c r="L31" s="46">
        <v>627</v>
      </c>
      <c r="M31" s="54"/>
      <c r="N31" s="55">
        <f t="shared" si="1"/>
        <v>129.54545454545453</v>
      </c>
      <c r="O31" s="207"/>
      <c r="P31" s="187">
        <f>SUM(L31/L4*100)</f>
        <v>0.66326044873218881</v>
      </c>
    </row>
    <row r="32" spans="1:16" ht="15" customHeight="1" x14ac:dyDescent="0.2">
      <c r="B32" s="56"/>
      <c r="C32" s="29" t="s">
        <v>41</v>
      </c>
      <c r="D32" s="46">
        <v>387</v>
      </c>
      <c r="E32" s="54"/>
      <c r="F32" s="46">
        <v>363</v>
      </c>
      <c r="G32" s="54"/>
      <c r="H32" s="55">
        <f t="shared" si="0"/>
        <v>93.798449612403104</v>
      </c>
      <c r="I32" s="207"/>
      <c r="J32" s="46">
        <v>835</v>
      </c>
      <c r="K32" s="54"/>
      <c r="L32" s="46">
        <v>850</v>
      </c>
      <c r="M32" s="54"/>
      <c r="N32" s="55">
        <f t="shared" si="1"/>
        <v>101.79640718562875</v>
      </c>
      <c r="O32" s="207"/>
      <c r="P32" s="187">
        <f>SUM(L32/L4*100)</f>
        <v>0.89915690816963389</v>
      </c>
    </row>
    <row r="33" spans="1:16" ht="15" customHeight="1" x14ac:dyDescent="0.2">
      <c r="B33" s="28"/>
      <c r="C33" s="29" t="s">
        <v>42</v>
      </c>
      <c r="D33" s="46">
        <v>330</v>
      </c>
      <c r="E33" s="54"/>
      <c r="F33" s="46">
        <v>419</v>
      </c>
      <c r="G33" s="54"/>
      <c r="H33" s="55">
        <f t="shared" si="0"/>
        <v>126.96969696969698</v>
      </c>
      <c r="I33" s="207"/>
      <c r="J33" s="46">
        <v>734</v>
      </c>
      <c r="K33" s="54"/>
      <c r="L33" s="46">
        <v>954</v>
      </c>
      <c r="M33" s="54"/>
      <c r="N33" s="55">
        <f t="shared" si="1"/>
        <v>129.97275204359673</v>
      </c>
      <c r="O33" s="207"/>
      <c r="P33" s="187">
        <f>SUM(L33/L4*100)</f>
        <v>1.0091714004633303</v>
      </c>
    </row>
    <row r="34" spans="1:16" ht="15" customHeight="1" x14ac:dyDescent="0.2">
      <c r="B34" s="28"/>
      <c r="C34" s="29" t="s">
        <v>51</v>
      </c>
      <c r="D34" s="46">
        <v>1071</v>
      </c>
      <c r="E34" s="54"/>
      <c r="F34" s="46">
        <v>1114</v>
      </c>
      <c r="G34" s="54"/>
      <c r="H34" s="55">
        <f t="shared" si="0"/>
        <v>104.01493930905697</v>
      </c>
      <c r="I34" s="207"/>
      <c r="J34" s="46">
        <v>2517</v>
      </c>
      <c r="K34" s="54"/>
      <c r="L34" s="46">
        <v>2708</v>
      </c>
      <c r="M34" s="54"/>
      <c r="N34" s="55">
        <f t="shared" si="1"/>
        <v>107.58839888756455</v>
      </c>
      <c r="O34" s="207"/>
      <c r="P34" s="187">
        <f>SUM(L34/L4*100)</f>
        <v>2.8646081262627865</v>
      </c>
    </row>
    <row r="35" spans="1:16" ht="15" customHeight="1" x14ac:dyDescent="0.2">
      <c r="B35" s="28"/>
      <c r="C35" s="29" t="s">
        <v>60</v>
      </c>
      <c r="D35" s="46">
        <v>118</v>
      </c>
      <c r="E35" s="54"/>
      <c r="F35" s="46">
        <v>171</v>
      </c>
      <c r="G35" s="54"/>
      <c r="H35" s="55">
        <f t="shared" si="0"/>
        <v>144.91525423728814</v>
      </c>
      <c r="I35" s="207"/>
      <c r="J35" s="46">
        <v>398</v>
      </c>
      <c r="K35" s="54"/>
      <c r="L35" s="46">
        <v>351</v>
      </c>
      <c r="M35" s="54"/>
      <c r="N35" s="55">
        <f t="shared" si="1"/>
        <v>88.19095477386935</v>
      </c>
      <c r="O35" s="207"/>
      <c r="P35" s="187">
        <f>SUM(L35/L4*100)</f>
        <v>0.37129891149122529</v>
      </c>
    </row>
    <row r="36" spans="1:16" ht="15" customHeight="1" x14ac:dyDescent="0.2">
      <c r="B36" s="28"/>
      <c r="C36" s="29" t="s">
        <v>43</v>
      </c>
      <c r="D36" s="46">
        <v>694</v>
      </c>
      <c r="E36" s="54"/>
      <c r="F36" s="46">
        <v>844</v>
      </c>
      <c r="G36" s="54"/>
      <c r="H36" s="55">
        <f t="shared" si="0"/>
        <v>121.61383285302594</v>
      </c>
      <c r="I36" s="207"/>
      <c r="J36" s="46">
        <v>1548</v>
      </c>
      <c r="K36" s="54"/>
      <c r="L36" s="46">
        <v>2315</v>
      </c>
      <c r="M36" s="54"/>
      <c r="N36" s="55">
        <f t="shared" si="1"/>
        <v>149.54780361757105</v>
      </c>
      <c r="O36" s="207"/>
      <c r="P36" s="187">
        <f>SUM(L36/L4*100)</f>
        <v>2.4488802851914149</v>
      </c>
    </row>
    <row r="37" spans="1:16" ht="18.75" customHeight="1" x14ac:dyDescent="0.2">
      <c r="B37" s="28"/>
      <c r="C37" s="29" t="s">
        <v>44</v>
      </c>
      <c r="D37" s="46">
        <v>125</v>
      </c>
      <c r="E37" s="54"/>
      <c r="F37" s="46">
        <v>240</v>
      </c>
      <c r="G37" s="54"/>
      <c r="H37" s="55">
        <f t="shared" si="0"/>
        <v>192</v>
      </c>
      <c r="I37" s="207"/>
      <c r="J37" s="18">
        <v>309</v>
      </c>
      <c r="K37" s="54"/>
      <c r="L37" s="18">
        <v>908</v>
      </c>
      <c r="M37" s="54"/>
      <c r="N37" s="55">
        <f t="shared" si="1"/>
        <v>293.85113268608416</v>
      </c>
      <c r="O37" s="207"/>
      <c r="P37" s="187">
        <f>SUM(L37/L4*100)</f>
        <v>0.96051114425650308</v>
      </c>
    </row>
    <row r="38" spans="1:16" ht="15" customHeight="1" x14ac:dyDescent="0.2">
      <c r="B38" s="28"/>
      <c r="C38" s="29" t="s">
        <v>45</v>
      </c>
      <c r="D38" s="46">
        <v>656</v>
      </c>
      <c r="E38" s="54"/>
      <c r="F38" s="46">
        <v>669</v>
      </c>
      <c r="G38" s="54"/>
      <c r="H38" s="55">
        <f t="shared" si="0"/>
        <v>101.98170731707317</v>
      </c>
      <c r="I38" s="207"/>
      <c r="J38" s="18">
        <v>953</v>
      </c>
      <c r="K38" s="54"/>
      <c r="L38" s="18">
        <v>1179</v>
      </c>
      <c r="M38" s="54"/>
      <c r="N38" s="55">
        <f t="shared" si="1"/>
        <v>123.7145855194124</v>
      </c>
      <c r="O38" s="207"/>
      <c r="P38" s="187">
        <f>SUM(L38/L4*100)</f>
        <v>1.2471835232141157</v>
      </c>
    </row>
    <row r="39" spans="1:16" ht="15" customHeight="1" x14ac:dyDescent="0.2">
      <c r="B39" s="28"/>
      <c r="C39" s="29" t="s">
        <v>57</v>
      </c>
      <c r="D39" s="46">
        <v>179</v>
      </c>
      <c r="E39" s="54"/>
      <c r="F39" s="46">
        <v>172</v>
      </c>
      <c r="G39" s="54"/>
      <c r="H39" s="55">
        <f t="shared" si="0"/>
        <v>96.089385474860336</v>
      </c>
      <c r="I39" s="207"/>
      <c r="J39" s="18">
        <v>460</v>
      </c>
      <c r="K39" s="54"/>
      <c r="L39" s="18">
        <v>510</v>
      </c>
      <c r="M39" s="54"/>
      <c r="N39" s="55">
        <f t="shared" si="1"/>
        <v>110.86956521739131</v>
      </c>
      <c r="O39" s="207"/>
      <c r="P39" s="187">
        <f>SUM(L39/L4*100)</f>
        <v>0.53949414490178038</v>
      </c>
    </row>
    <row r="40" spans="1:16" ht="15" customHeight="1" x14ac:dyDescent="0.2">
      <c r="B40" s="28"/>
      <c r="C40" s="29" t="s">
        <v>58</v>
      </c>
      <c r="D40" s="46">
        <v>740</v>
      </c>
      <c r="E40" s="54"/>
      <c r="F40" s="46">
        <v>871</v>
      </c>
      <c r="G40" s="54"/>
      <c r="H40" s="55">
        <f t="shared" si="0"/>
        <v>117.70270270270271</v>
      </c>
      <c r="I40" s="207"/>
      <c r="J40" s="18">
        <v>1124</v>
      </c>
      <c r="K40" s="54"/>
      <c r="L40" s="18">
        <v>1356</v>
      </c>
      <c r="M40" s="54"/>
      <c r="N40" s="55">
        <f t="shared" si="1"/>
        <v>120.64056939501779</v>
      </c>
      <c r="O40" s="207"/>
      <c r="P40" s="187">
        <f>SUM(L40/L4*100)</f>
        <v>1.4344197264447336</v>
      </c>
    </row>
    <row r="41" spans="1:16" ht="15" customHeight="1" x14ac:dyDescent="0.2">
      <c r="B41" s="28"/>
      <c r="C41" s="29" t="s">
        <v>59</v>
      </c>
      <c r="D41" s="46">
        <v>3083</v>
      </c>
      <c r="E41" s="54"/>
      <c r="F41" s="46">
        <v>4286</v>
      </c>
      <c r="G41" s="54"/>
      <c r="H41" s="55">
        <f t="shared" si="0"/>
        <v>139.02043464158288</v>
      </c>
      <c r="I41" s="207"/>
      <c r="J41" s="18">
        <v>3646</v>
      </c>
      <c r="K41" s="54"/>
      <c r="L41" s="18">
        <v>4834</v>
      </c>
      <c r="M41" s="54"/>
      <c r="N41" s="55">
        <f t="shared" si="1"/>
        <v>132.58365331870544</v>
      </c>
      <c r="O41" s="207"/>
      <c r="P41" s="187">
        <f>SUM(L41/L4*100)</f>
        <v>5.1135582283435417</v>
      </c>
    </row>
    <row r="42" spans="1:16" ht="15" customHeight="1" x14ac:dyDescent="0.2">
      <c r="B42" s="28"/>
      <c r="C42" s="29" t="s">
        <v>46</v>
      </c>
      <c r="D42" s="46">
        <v>219</v>
      </c>
      <c r="E42" s="54"/>
      <c r="F42" s="46">
        <v>190</v>
      </c>
      <c r="G42" s="54"/>
      <c r="H42" s="55">
        <f t="shared" si="0"/>
        <v>86.757990867579906</v>
      </c>
      <c r="I42" s="207"/>
      <c r="J42" s="18">
        <v>465</v>
      </c>
      <c r="K42" s="54"/>
      <c r="L42" s="18">
        <v>601</v>
      </c>
      <c r="M42" s="54"/>
      <c r="N42" s="55">
        <f t="shared" si="1"/>
        <v>129.24731182795699</v>
      </c>
      <c r="O42" s="207"/>
      <c r="P42" s="187">
        <f>SUM(L42/L4*100)</f>
        <v>0.63575682565876468</v>
      </c>
    </row>
    <row r="43" spans="1:16" ht="15" customHeight="1" x14ac:dyDescent="0.2">
      <c r="B43" s="28"/>
      <c r="C43" s="29" t="s">
        <v>47</v>
      </c>
      <c r="D43" s="46">
        <v>1183</v>
      </c>
      <c r="E43" s="54"/>
      <c r="F43" s="46">
        <v>1579</v>
      </c>
      <c r="G43" s="54"/>
      <c r="H43" s="55">
        <f t="shared" si="0"/>
        <v>133.47421808960272</v>
      </c>
      <c r="I43" s="207"/>
      <c r="J43" s="18">
        <v>2932</v>
      </c>
      <c r="K43" s="54"/>
      <c r="L43" s="18">
        <v>4258</v>
      </c>
      <c r="M43" s="54"/>
      <c r="N43" s="55">
        <f t="shared" si="1"/>
        <v>145.22510231923602</v>
      </c>
      <c r="O43" s="207"/>
      <c r="P43" s="187">
        <f>SUM(L43/L4*100)</f>
        <v>4.5042471941015307</v>
      </c>
    </row>
    <row r="44" spans="1:16" ht="15" customHeight="1" x14ac:dyDescent="0.2">
      <c r="A44" s="2"/>
      <c r="B44" s="28"/>
      <c r="C44" s="29" t="s">
        <v>48</v>
      </c>
      <c r="D44" s="46">
        <v>1952</v>
      </c>
      <c r="E44" s="54"/>
      <c r="F44" s="46">
        <v>2365</v>
      </c>
      <c r="G44" s="54"/>
      <c r="H44" s="55">
        <f t="shared" si="0"/>
        <v>121.1577868852459</v>
      </c>
      <c r="I44" s="207"/>
      <c r="J44" s="46">
        <v>4680</v>
      </c>
      <c r="K44" s="54"/>
      <c r="L44" s="46">
        <v>4815</v>
      </c>
      <c r="M44" s="54"/>
      <c r="N44" s="55">
        <f t="shared" si="1"/>
        <v>102.88461538461537</v>
      </c>
      <c r="O44" s="207"/>
      <c r="P44" s="187">
        <f>SUM(L44/L4*100)</f>
        <v>5.0934594268668087</v>
      </c>
    </row>
    <row r="45" spans="1:16" x14ac:dyDescent="0.2">
      <c r="P45" s="99"/>
    </row>
  </sheetData>
  <mergeCells count="9">
    <mergeCell ref="D2:I2"/>
    <mergeCell ref="J2:O2"/>
    <mergeCell ref="D3:E3"/>
    <mergeCell ref="F3:G3"/>
    <mergeCell ref="P2:Q3"/>
    <mergeCell ref="H3:I3"/>
    <mergeCell ref="N3:O3"/>
    <mergeCell ref="J3:K3"/>
    <mergeCell ref="L3:M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>
    <oddFooter>&amp;L&amp;9 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workbookViewId="0">
      <selection activeCell="AC8" sqref="AC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4" width="10.1640625" style="5" customWidth="1"/>
    <col min="5" max="5" width="1" style="5" customWidth="1"/>
    <col min="6" max="6" width="10.1640625" style="5" customWidth="1"/>
    <col min="7" max="7" width="1" style="5" customWidth="1"/>
    <col min="8" max="8" width="9.83203125" style="5" customWidth="1"/>
    <col min="9" max="9" width="1.83203125" style="5" customWidth="1"/>
    <col min="10" max="10" width="10.1640625" style="5" customWidth="1"/>
    <col min="11" max="11" width="1" style="5" customWidth="1"/>
    <col min="12" max="12" width="10.1640625" style="5" customWidth="1"/>
    <col min="13" max="13" width="1" style="5" customWidth="1"/>
    <col min="14" max="14" width="9.83203125" style="5" customWidth="1"/>
    <col min="15" max="15" width="1.83203125" style="2" customWidth="1"/>
    <col min="16" max="16" width="7.1640625" style="5" customWidth="1"/>
    <col min="17" max="16384" width="9.33203125" style="5"/>
  </cols>
  <sheetData>
    <row r="1" spans="1:16" ht="28.5" customHeight="1" thickBot="1" x14ac:dyDescent="0.25">
      <c r="A1" s="178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6" ht="18.75" customHeight="1" x14ac:dyDescent="0.2">
      <c r="A2" s="42"/>
      <c r="B2" s="42"/>
      <c r="C2" s="213"/>
      <c r="D2" s="305" t="s">
        <v>0</v>
      </c>
      <c r="E2" s="306"/>
      <c r="F2" s="306"/>
      <c r="G2" s="306"/>
      <c r="H2" s="306"/>
      <c r="I2" s="307"/>
      <c r="J2" s="308" t="s">
        <v>1</v>
      </c>
      <c r="K2" s="306"/>
      <c r="L2" s="306"/>
      <c r="M2" s="306"/>
      <c r="N2" s="306"/>
      <c r="O2" s="306"/>
      <c r="P2" s="2"/>
    </row>
    <row r="3" spans="1:16" ht="38.25" customHeight="1" x14ac:dyDescent="0.2">
      <c r="A3" s="22"/>
      <c r="B3" s="22"/>
      <c r="C3" s="23"/>
      <c r="D3" s="309" t="s">
        <v>103</v>
      </c>
      <c r="E3" s="310"/>
      <c r="F3" s="309" t="s">
        <v>102</v>
      </c>
      <c r="G3" s="310"/>
      <c r="H3" s="311" t="s">
        <v>151</v>
      </c>
      <c r="I3" s="299"/>
      <c r="J3" s="309" t="s">
        <v>103</v>
      </c>
      <c r="K3" s="310"/>
      <c r="L3" s="309" t="s">
        <v>102</v>
      </c>
      <c r="M3" s="310"/>
      <c r="N3" s="311" t="s">
        <v>151</v>
      </c>
      <c r="O3" s="312"/>
      <c r="P3" s="2"/>
    </row>
    <row r="4" spans="1:16" ht="24.75" customHeight="1" x14ac:dyDescent="0.2">
      <c r="A4" s="49" t="s">
        <v>2</v>
      </c>
      <c r="B4" s="28"/>
      <c r="C4" s="29"/>
      <c r="D4" s="45">
        <v>90742</v>
      </c>
      <c r="E4" s="50"/>
      <c r="F4" s="45">
        <v>97416</v>
      </c>
      <c r="G4" s="174"/>
      <c r="H4" s="51">
        <f t="shared" ref="H4:H44" si="0">(F4/D4)*100</f>
        <v>107.35491833990875</v>
      </c>
      <c r="I4" s="214"/>
      <c r="J4" s="45">
        <v>170694</v>
      </c>
      <c r="K4" s="174"/>
      <c r="L4" s="45">
        <v>191056</v>
      </c>
      <c r="M4" s="174"/>
      <c r="N4" s="51">
        <f t="shared" ref="N4:N44" si="1">(L4/J4)*100</f>
        <v>111.92894887928104</v>
      </c>
      <c r="O4" s="52"/>
    </row>
    <row r="5" spans="1:16" ht="19.5" customHeight="1" x14ac:dyDescent="0.2">
      <c r="B5" s="28" t="s">
        <v>19</v>
      </c>
      <c r="C5" s="29"/>
      <c r="D5" s="188">
        <v>29730</v>
      </c>
      <c r="E5" s="54"/>
      <c r="F5" s="188">
        <v>28492</v>
      </c>
      <c r="G5" s="188"/>
      <c r="H5" s="55">
        <f t="shared" si="0"/>
        <v>95.835856037672386</v>
      </c>
      <c r="I5" s="215"/>
      <c r="J5" s="188">
        <v>54789</v>
      </c>
      <c r="K5" s="188"/>
      <c r="L5" s="188">
        <v>54018</v>
      </c>
      <c r="M5" s="188"/>
      <c r="N5" s="55">
        <f t="shared" si="1"/>
        <v>98.592783222909702</v>
      </c>
      <c r="O5" s="54"/>
    </row>
    <row r="6" spans="1:16" ht="17.25" customHeight="1" x14ac:dyDescent="0.2">
      <c r="B6" s="28" t="s">
        <v>20</v>
      </c>
      <c r="C6" s="29"/>
      <c r="D6" s="54">
        <v>61012</v>
      </c>
      <c r="E6" s="54"/>
      <c r="F6" s="54">
        <v>68924</v>
      </c>
      <c r="G6" s="54"/>
      <c r="H6" s="55">
        <f t="shared" si="0"/>
        <v>112.96794073297056</v>
      </c>
      <c r="I6" s="207"/>
      <c r="J6" s="54">
        <v>115905</v>
      </c>
      <c r="K6" s="54"/>
      <c r="L6" s="54">
        <v>137038</v>
      </c>
      <c r="M6" s="54"/>
      <c r="N6" s="55">
        <f t="shared" si="1"/>
        <v>118.23303567576895</v>
      </c>
      <c r="O6" s="54"/>
    </row>
    <row r="7" spans="1:16" ht="15" customHeight="1" x14ac:dyDescent="0.2">
      <c r="B7" s="28"/>
      <c r="C7" s="29" t="s">
        <v>21</v>
      </c>
      <c r="D7" s="188">
        <v>2452</v>
      </c>
      <c r="E7" s="54"/>
      <c r="F7" s="54">
        <v>3036</v>
      </c>
      <c r="G7" s="54"/>
      <c r="H7" s="55">
        <f t="shared" si="0"/>
        <v>123.81729200652529</v>
      </c>
      <c r="I7" s="207"/>
      <c r="J7" s="188">
        <v>4126</v>
      </c>
      <c r="K7" s="54"/>
      <c r="L7" s="54">
        <v>6015</v>
      </c>
      <c r="M7" s="54"/>
      <c r="N7" s="55">
        <f t="shared" si="1"/>
        <v>145.78284052350944</v>
      </c>
      <c r="O7" s="54"/>
    </row>
    <row r="8" spans="1:16" ht="15" customHeight="1" x14ac:dyDescent="0.2">
      <c r="B8" s="28"/>
      <c r="C8" s="29" t="s">
        <v>22</v>
      </c>
      <c r="D8" s="188">
        <v>495</v>
      </c>
      <c r="E8" s="54"/>
      <c r="F8" s="54">
        <v>527</v>
      </c>
      <c r="G8" s="54"/>
      <c r="H8" s="55">
        <f t="shared" si="0"/>
        <v>106.46464646464646</v>
      </c>
      <c r="I8" s="207"/>
      <c r="J8" s="188">
        <v>1208</v>
      </c>
      <c r="K8" s="54"/>
      <c r="L8" s="54">
        <v>1163</v>
      </c>
      <c r="M8" s="54"/>
      <c r="N8" s="55">
        <f t="shared" si="1"/>
        <v>96.274834437086085</v>
      </c>
      <c r="O8" s="54"/>
    </row>
    <row r="9" spans="1:16" ht="15" customHeight="1" x14ac:dyDescent="0.2">
      <c r="B9" s="28"/>
      <c r="C9" s="29" t="s">
        <v>23</v>
      </c>
      <c r="D9" s="188">
        <v>4791</v>
      </c>
      <c r="E9" s="54"/>
      <c r="F9" s="54">
        <v>5180</v>
      </c>
      <c r="G9" s="54"/>
      <c r="H9" s="55">
        <f t="shared" si="0"/>
        <v>108.11939052389899</v>
      </c>
      <c r="I9" s="207"/>
      <c r="J9" s="188">
        <v>8330</v>
      </c>
      <c r="K9" s="54"/>
      <c r="L9" s="54">
        <v>9472</v>
      </c>
      <c r="M9" s="54"/>
      <c r="N9" s="55">
        <f t="shared" si="1"/>
        <v>113.70948379351739</v>
      </c>
      <c r="O9" s="54"/>
    </row>
    <row r="10" spans="1:16" ht="15" customHeight="1" x14ac:dyDescent="0.2">
      <c r="B10" s="28"/>
      <c r="C10" s="29" t="s">
        <v>24</v>
      </c>
      <c r="D10" s="188">
        <v>2670</v>
      </c>
      <c r="E10" s="54"/>
      <c r="F10" s="54">
        <v>2495</v>
      </c>
      <c r="G10" s="54"/>
      <c r="H10" s="55">
        <f t="shared" si="0"/>
        <v>93.44569288389512</v>
      </c>
      <c r="I10" s="207"/>
      <c r="J10" s="188">
        <v>3421</v>
      </c>
      <c r="K10" s="54"/>
      <c r="L10" s="54">
        <v>3540</v>
      </c>
      <c r="M10" s="54"/>
      <c r="N10" s="55">
        <f t="shared" si="1"/>
        <v>103.47851505407775</v>
      </c>
      <c r="O10" s="54"/>
    </row>
    <row r="11" spans="1:16" ht="15" customHeight="1" x14ac:dyDescent="0.2">
      <c r="B11" s="28"/>
      <c r="C11" s="29" t="s">
        <v>49</v>
      </c>
      <c r="D11" s="188">
        <v>802</v>
      </c>
      <c r="E11" s="54"/>
      <c r="F11" s="54">
        <v>788</v>
      </c>
      <c r="G11" s="54"/>
      <c r="H11" s="55">
        <f t="shared" si="0"/>
        <v>98.254364089775564</v>
      </c>
      <c r="I11" s="207"/>
      <c r="J11" s="188">
        <v>1494</v>
      </c>
      <c r="K11" s="54"/>
      <c r="L11" s="54">
        <v>1622</v>
      </c>
      <c r="M11" s="54"/>
      <c r="N11" s="55">
        <f t="shared" si="1"/>
        <v>108.56760374832663</v>
      </c>
      <c r="O11" s="54"/>
    </row>
    <row r="12" spans="1:16" ht="15" customHeight="1" x14ac:dyDescent="0.2">
      <c r="B12" s="28"/>
      <c r="C12" s="29" t="s">
        <v>25</v>
      </c>
      <c r="D12" s="188">
        <v>883</v>
      </c>
      <c r="E12" s="54"/>
      <c r="F12" s="54">
        <v>877</v>
      </c>
      <c r="G12" s="54"/>
      <c r="H12" s="55">
        <f t="shared" si="0"/>
        <v>99.320498301245749</v>
      </c>
      <c r="I12" s="207"/>
      <c r="J12" s="188">
        <v>1704</v>
      </c>
      <c r="K12" s="54"/>
      <c r="L12" s="54">
        <v>1620</v>
      </c>
      <c r="M12" s="54"/>
      <c r="N12" s="55">
        <f t="shared" si="1"/>
        <v>95.070422535211264</v>
      </c>
      <c r="O12" s="54"/>
    </row>
    <row r="13" spans="1:16" ht="15" customHeight="1" x14ac:dyDescent="0.2">
      <c r="B13" s="28"/>
      <c r="C13" s="29" t="s">
        <v>26</v>
      </c>
      <c r="D13" s="188">
        <v>280</v>
      </c>
      <c r="E13" s="54"/>
      <c r="F13" s="54">
        <v>235</v>
      </c>
      <c r="G13" s="54"/>
      <c r="H13" s="55">
        <f t="shared" si="0"/>
        <v>83.928571428571431</v>
      </c>
      <c r="I13" s="207"/>
      <c r="J13" s="188">
        <v>631</v>
      </c>
      <c r="K13" s="54"/>
      <c r="L13" s="54">
        <v>631</v>
      </c>
      <c r="M13" s="54"/>
      <c r="N13" s="55">
        <f t="shared" si="1"/>
        <v>100</v>
      </c>
      <c r="O13" s="54"/>
    </row>
    <row r="14" spans="1:16" ht="15" customHeight="1" x14ac:dyDescent="0.2">
      <c r="B14" s="28"/>
      <c r="C14" s="29" t="s">
        <v>27</v>
      </c>
      <c r="D14" s="188">
        <v>1679</v>
      </c>
      <c r="E14" s="54"/>
      <c r="F14" s="54">
        <v>1474</v>
      </c>
      <c r="G14" s="54"/>
      <c r="H14" s="55">
        <f t="shared" si="0"/>
        <v>87.790351399642645</v>
      </c>
      <c r="I14" s="207"/>
      <c r="J14" s="188">
        <v>3391</v>
      </c>
      <c r="K14" s="54"/>
      <c r="L14" s="54">
        <v>3848</v>
      </c>
      <c r="M14" s="54"/>
      <c r="N14" s="55">
        <f t="shared" si="1"/>
        <v>113.47685048658214</v>
      </c>
      <c r="O14" s="54"/>
    </row>
    <row r="15" spans="1:16" ht="15" customHeight="1" x14ac:dyDescent="0.2">
      <c r="B15" s="28"/>
      <c r="C15" s="29" t="s">
        <v>54</v>
      </c>
      <c r="D15" s="188">
        <v>596</v>
      </c>
      <c r="E15" s="54"/>
      <c r="F15" s="54">
        <v>579</v>
      </c>
      <c r="G15" s="54"/>
      <c r="H15" s="55">
        <f t="shared" si="0"/>
        <v>97.147651006711413</v>
      </c>
      <c r="I15" s="207"/>
      <c r="J15" s="188">
        <v>1167</v>
      </c>
      <c r="K15" s="54"/>
      <c r="L15" s="54">
        <v>1094</v>
      </c>
      <c r="M15" s="54"/>
      <c r="N15" s="55">
        <f t="shared" si="1"/>
        <v>93.744644387317905</v>
      </c>
      <c r="O15" s="54"/>
    </row>
    <row r="16" spans="1:16" ht="15" customHeight="1" x14ac:dyDescent="0.2">
      <c r="B16" s="28"/>
      <c r="C16" s="29" t="s">
        <v>55</v>
      </c>
      <c r="D16" s="188">
        <v>189</v>
      </c>
      <c r="E16" s="54"/>
      <c r="F16" s="54">
        <v>165</v>
      </c>
      <c r="G16" s="54"/>
      <c r="H16" s="55">
        <f t="shared" si="0"/>
        <v>87.301587301587304</v>
      </c>
      <c r="I16" s="207"/>
      <c r="J16" s="188">
        <v>416</v>
      </c>
      <c r="K16" s="54"/>
      <c r="L16" s="54">
        <v>444</v>
      </c>
      <c r="M16" s="54"/>
      <c r="N16" s="55">
        <f t="shared" si="1"/>
        <v>106.73076923076923</v>
      </c>
      <c r="O16" s="54"/>
    </row>
    <row r="17" spans="1:15" ht="15" customHeight="1" x14ac:dyDescent="0.2">
      <c r="B17" s="28"/>
      <c r="C17" s="29" t="s">
        <v>28</v>
      </c>
      <c r="D17" s="188">
        <v>5141</v>
      </c>
      <c r="E17" s="54"/>
      <c r="F17" s="54">
        <v>6348</v>
      </c>
      <c r="G17" s="54"/>
      <c r="H17" s="55">
        <f t="shared" si="0"/>
        <v>123.47792258315502</v>
      </c>
      <c r="I17" s="207"/>
      <c r="J17" s="188">
        <v>11899</v>
      </c>
      <c r="K17" s="54"/>
      <c r="L17" s="54">
        <v>14238</v>
      </c>
      <c r="M17" s="54"/>
      <c r="N17" s="55">
        <f t="shared" si="1"/>
        <v>119.6571140431969</v>
      </c>
      <c r="O17" s="54"/>
    </row>
    <row r="18" spans="1:15" ht="15" customHeight="1" x14ac:dyDescent="0.2">
      <c r="B18" s="28"/>
      <c r="C18" s="29" t="s">
        <v>29</v>
      </c>
      <c r="D18" s="188">
        <v>1240</v>
      </c>
      <c r="E18" s="54"/>
      <c r="F18" s="54">
        <v>1503</v>
      </c>
      <c r="G18" s="54"/>
      <c r="H18" s="55">
        <f t="shared" si="0"/>
        <v>121.20967741935485</v>
      </c>
      <c r="I18" s="207"/>
      <c r="J18" s="188">
        <v>2135</v>
      </c>
      <c r="K18" s="54"/>
      <c r="L18" s="54">
        <v>2956</v>
      </c>
      <c r="M18" s="54"/>
      <c r="N18" s="55">
        <f t="shared" si="1"/>
        <v>138.45433255269322</v>
      </c>
      <c r="O18" s="54"/>
    </row>
    <row r="19" spans="1:15" ht="15" customHeight="1" x14ac:dyDescent="0.2">
      <c r="B19" s="28"/>
      <c r="C19" s="29" t="s">
        <v>30</v>
      </c>
      <c r="D19" s="188">
        <v>1275</v>
      </c>
      <c r="E19" s="54"/>
      <c r="F19" s="54">
        <v>1217</v>
      </c>
      <c r="G19" s="54"/>
      <c r="H19" s="55">
        <f t="shared" si="0"/>
        <v>95.450980392156865</v>
      </c>
      <c r="I19" s="207"/>
      <c r="J19" s="188">
        <v>2139</v>
      </c>
      <c r="K19" s="54"/>
      <c r="L19" s="54">
        <v>2344</v>
      </c>
      <c r="M19" s="54"/>
      <c r="N19" s="55">
        <f t="shared" si="1"/>
        <v>109.58391771856006</v>
      </c>
      <c r="O19" s="54"/>
    </row>
    <row r="20" spans="1:15" ht="15" customHeight="1" x14ac:dyDescent="0.2">
      <c r="B20" s="28"/>
      <c r="C20" s="29" t="s">
        <v>31</v>
      </c>
      <c r="D20" s="188">
        <v>806</v>
      </c>
      <c r="E20" s="54"/>
      <c r="F20" s="54">
        <v>867</v>
      </c>
      <c r="G20" s="54"/>
      <c r="H20" s="55">
        <f t="shared" si="0"/>
        <v>107.56823821339951</v>
      </c>
      <c r="I20" s="207"/>
      <c r="J20" s="188">
        <v>1732</v>
      </c>
      <c r="K20" s="54"/>
      <c r="L20" s="54">
        <v>2073</v>
      </c>
      <c r="M20" s="54"/>
      <c r="N20" s="55">
        <f t="shared" si="1"/>
        <v>119.68822170900692</v>
      </c>
      <c r="O20" s="54"/>
    </row>
    <row r="21" spans="1:15" ht="15" customHeight="1" x14ac:dyDescent="0.2">
      <c r="B21" s="28"/>
      <c r="C21" s="29" t="s">
        <v>32</v>
      </c>
      <c r="D21" s="188">
        <v>180</v>
      </c>
      <c r="E21" s="54"/>
      <c r="F21" s="54">
        <v>225</v>
      </c>
      <c r="G21" s="54"/>
      <c r="H21" s="55">
        <f t="shared" si="0"/>
        <v>125</v>
      </c>
      <c r="I21" s="207"/>
      <c r="J21" s="188">
        <v>411</v>
      </c>
      <c r="K21" s="54"/>
      <c r="L21" s="54">
        <v>524</v>
      </c>
      <c r="M21" s="54"/>
      <c r="N21" s="55">
        <f t="shared" si="1"/>
        <v>127.49391727493918</v>
      </c>
      <c r="O21" s="54"/>
    </row>
    <row r="22" spans="1:15" ht="15" customHeight="1" x14ac:dyDescent="0.2">
      <c r="B22" s="28"/>
      <c r="C22" s="29" t="s">
        <v>33</v>
      </c>
      <c r="D22" s="188">
        <v>4040</v>
      </c>
      <c r="E22" s="54"/>
      <c r="F22" s="54">
        <v>4070</v>
      </c>
      <c r="G22" s="54"/>
      <c r="H22" s="55">
        <f t="shared" si="0"/>
        <v>100.74257425742574</v>
      </c>
      <c r="I22" s="207"/>
      <c r="J22" s="188">
        <v>8690</v>
      </c>
      <c r="K22" s="54"/>
      <c r="L22" s="54">
        <v>8960</v>
      </c>
      <c r="M22" s="54"/>
      <c r="N22" s="55">
        <f t="shared" si="1"/>
        <v>103.10701956271578</v>
      </c>
      <c r="O22" s="54"/>
    </row>
    <row r="23" spans="1:15" ht="15" customHeight="1" x14ac:dyDescent="0.2">
      <c r="B23" s="28"/>
      <c r="C23" s="29" t="s">
        <v>34</v>
      </c>
      <c r="D23" s="188">
        <v>1011</v>
      </c>
      <c r="E23" s="54"/>
      <c r="F23" s="54">
        <v>1059</v>
      </c>
      <c r="G23" s="54"/>
      <c r="H23" s="55">
        <f t="shared" si="0"/>
        <v>104.74777448071218</v>
      </c>
      <c r="I23" s="207"/>
      <c r="J23" s="188">
        <v>1987</v>
      </c>
      <c r="K23" s="54"/>
      <c r="L23" s="54">
        <v>2308</v>
      </c>
      <c r="M23" s="54"/>
      <c r="N23" s="55">
        <f t="shared" si="1"/>
        <v>116.15500754906896</v>
      </c>
      <c r="O23" s="54"/>
    </row>
    <row r="24" spans="1:15" ht="15" customHeight="1" x14ac:dyDescent="0.2">
      <c r="B24" s="28"/>
      <c r="C24" s="29" t="s">
        <v>56</v>
      </c>
      <c r="D24" s="188">
        <v>182</v>
      </c>
      <c r="E24" s="54"/>
      <c r="F24" s="54">
        <v>215</v>
      </c>
      <c r="G24" s="54"/>
      <c r="H24" s="55">
        <f t="shared" si="0"/>
        <v>118.13186813186813</v>
      </c>
      <c r="I24" s="207"/>
      <c r="J24" s="188">
        <v>579</v>
      </c>
      <c r="K24" s="54"/>
      <c r="L24" s="54">
        <v>894</v>
      </c>
      <c r="M24" s="54"/>
      <c r="N24" s="55">
        <f t="shared" si="1"/>
        <v>154.40414507772019</v>
      </c>
      <c r="O24" s="54"/>
    </row>
    <row r="25" spans="1:15" ht="15" customHeight="1" x14ac:dyDescent="0.2">
      <c r="B25" s="28"/>
      <c r="C25" s="29" t="s">
        <v>35</v>
      </c>
      <c r="D25" s="188">
        <v>815</v>
      </c>
      <c r="E25" s="54"/>
      <c r="F25" s="54">
        <v>956</v>
      </c>
      <c r="G25" s="54"/>
      <c r="H25" s="55">
        <f t="shared" si="0"/>
        <v>117.3006134969325</v>
      </c>
      <c r="I25" s="207"/>
      <c r="J25" s="188">
        <v>1963</v>
      </c>
      <c r="K25" s="54"/>
      <c r="L25" s="54">
        <v>2097</v>
      </c>
      <c r="M25" s="54"/>
      <c r="N25" s="55">
        <f t="shared" si="1"/>
        <v>106.82628629648497</v>
      </c>
      <c r="O25" s="54"/>
    </row>
    <row r="26" spans="1:15" ht="15" customHeight="1" x14ac:dyDescent="0.2">
      <c r="B26" s="28"/>
      <c r="C26" s="29" t="s">
        <v>36</v>
      </c>
      <c r="D26" s="188">
        <v>842</v>
      </c>
      <c r="E26" s="54"/>
      <c r="F26" s="54">
        <v>1242</v>
      </c>
      <c r="G26" s="54"/>
      <c r="H26" s="55">
        <f t="shared" si="0"/>
        <v>147.50593824228028</v>
      </c>
      <c r="I26" s="207"/>
      <c r="J26" s="188">
        <v>1680</v>
      </c>
      <c r="K26" s="54"/>
      <c r="L26" s="54">
        <v>2752</v>
      </c>
      <c r="M26" s="54"/>
      <c r="N26" s="55">
        <f t="shared" si="1"/>
        <v>163.8095238095238</v>
      </c>
      <c r="O26" s="54"/>
    </row>
    <row r="27" spans="1:15" ht="15" customHeight="1" x14ac:dyDescent="0.2">
      <c r="B27" s="28"/>
      <c r="C27" s="29" t="s">
        <v>37</v>
      </c>
      <c r="D27" s="188">
        <v>653</v>
      </c>
      <c r="E27" s="54"/>
      <c r="F27" s="54">
        <v>797</v>
      </c>
      <c r="G27" s="54"/>
      <c r="H27" s="55">
        <f t="shared" si="0"/>
        <v>122.052067381317</v>
      </c>
      <c r="I27" s="207"/>
      <c r="J27" s="188">
        <v>1109</v>
      </c>
      <c r="K27" s="54"/>
      <c r="L27" s="54">
        <v>1376</v>
      </c>
      <c r="M27" s="54"/>
      <c r="N27" s="55">
        <f t="shared" si="1"/>
        <v>124.07574391343552</v>
      </c>
      <c r="O27" s="54"/>
    </row>
    <row r="28" spans="1:15" ht="15" customHeight="1" x14ac:dyDescent="0.2">
      <c r="B28" s="28"/>
      <c r="C28" s="29" t="s">
        <v>38</v>
      </c>
      <c r="D28" s="188">
        <v>2799</v>
      </c>
      <c r="E28" s="54"/>
      <c r="F28" s="54">
        <v>2926</v>
      </c>
      <c r="G28" s="54"/>
      <c r="H28" s="55">
        <f t="shared" si="0"/>
        <v>104.53733476241516</v>
      </c>
      <c r="I28" s="207"/>
      <c r="J28" s="188">
        <v>4392</v>
      </c>
      <c r="K28" s="54"/>
      <c r="L28" s="54">
        <v>4757</v>
      </c>
      <c r="M28" s="54"/>
      <c r="N28" s="55">
        <f t="shared" si="1"/>
        <v>108.31056466302368</v>
      </c>
      <c r="O28" s="54"/>
    </row>
    <row r="29" spans="1:15" ht="15" customHeight="1" x14ac:dyDescent="0.2">
      <c r="B29" s="28"/>
      <c r="C29" s="29" t="s">
        <v>50</v>
      </c>
      <c r="D29" s="188">
        <v>4175</v>
      </c>
      <c r="E29" s="54"/>
      <c r="F29" s="54">
        <v>4102</v>
      </c>
      <c r="G29" s="54"/>
      <c r="H29" s="55">
        <f t="shared" si="0"/>
        <v>98.251497005988014</v>
      </c>
      <c r="I29" s="207"/>
      <c r="J29" s="188">
        <v>7390</v>
      </c>
      <c r="K29" s="54"/>
      <c r="L29" s="54">
        <v>8336</v>
      </c>
      <c r="M29" s="54"/>
      <c r="N29" s="55">
        <f t="shared" si="1"/>
        <v>112.80108254397835</v>
      </c>
      <c r="O29" s="54"/>
    </row>
    <row r="30" spans="1:15" ht="15" customHeight="1" x14ac:dyDescent="0.2">
      <c r="A30" s="2"/>
      <c r="B30" s="28"/>
      <c r="C30" s="29" t="s">
        <v>39</v>
      </c>
      <c r="D30" s="188">
        <v>745</v>
      </c>
      <c r="E30" s="54"/>
      <c r="F30" s="54">
        <v>945</v>
      </c>
      <c r="G30" s="54"/>
      <c r="H30" s="55">
        <f t="shared" si="0"/>
        <v>126.84563758389262</v>
      </c>
      <c r="I30" s="207"/>
      <c r="J30" s="188">
        <v>2020</v>
      </c>
      <c r="K30" s="54"/>
      <c r="L30" s="54">
        <v>2274</v>
      </c>
      <c r="M30" s="54"/>
      <c r="N30" s="55">
        <f t="shared" si="1"/>
        <v>112.57425742574256</v>
      </c>
      <c r="O30" s="54"/>
    </row>
    <row r="31" spans="1:15" ht="15" customHeight="1" x14ac:dyDescent="0.2">
      <c r="A31" s="2"/>
      <c r="B31" s="56"/>
      <c r="C31" s="29" t="s">
        <v>40</v>
      </c>
      <c r="D31" s="188">
        <v>438</v>
      </c>
      <c r="E31" s="54"/>
      <c r="F31" s="54">
        <v>523</v>
      </c>
      <c r="G31" s="54"/>
      <c r="H31" s="55">
        <f t="shared" si="0"/>
        <v>119.40639269406392</v>
      </c>
      <c r="I31" s="207"/>
      <c r="J31" s="188">
        <v>925</v>
      </c>
      <c r="K31" s="54"/>
      <c r="L31" s="54">
        <v>1318</v>
      </c>
      <c r="M31" s="54"/>
      <c r="N31" s="55">
        <f t="shared" si="1"/>
        <v>142.48648648648648</v>
      </c>
      <c r="O31" s="54"/>
    </row>
    <row r="32" spans="1:15" ht="15" customHeight="1" x14ac:dyDescent="0.2">
      <c r="B32" s="56"/>
      <c r="C32" s="29" t="s">
        <v>41</v>
      </c>
      <c r="D32" s="188">
        <v>869</v>
      </c>
      <c r="E32" s="54"/>
      <c r="F32" s="54">
        <v>979</v>
      </c>
      <c r="G32" s="54"/>
      <c r="H32" s="55">
        <f t="shared" si="0"/>
        <v>112.65822784810126</v>
      </c>
      <c r="I32" s="207"/>
      <c r="J32" s="188">
        <v>1782</v>
      </c>
      <c r="K32" s="54"/>
      <c r="L32" s="54">
        <v>2194</v>
      </c>
      <c r="M32" s="54"/>
      <c r="N32" s="55">
        <f t="shared" si="1"/>
        <v>123.12008978675647</v>
      </c>
      <c r="O32" s="54"/>
    </row>
    <row r="33" spans="1:15" ht="15" customHeight="1" x14ac:dyDescent="0.2">
      <c r="B33" s="28"/>
      <c r="C33" s="29" t="s">
        <v>42</v>
      </c>
      <c r="D33" s="188">
        <v>632</v>
      </c>
      <c r="E33" s="54"/>
      <c r="F33" s="54">
        <v>816</v>
      </c>
      <c r="G33" s="54"/>
      <c r="H33" s="55">
        <f t="shared" si="0"/>
        <v>129.1139240506329</v>
      </c>
      <c r="I33" s="207"/>
      <c r="J33" s="188">
        <v>1499</v>
      </c>
      <c r="K33" s="54"/>
      <c r="L33" s="54">
        <v>1872</v>
      </c>
      <c r="M33" s="54"/>
      <c r="N33" s="55">
        <f t="shared" si="1"/>
        <v>124.88325550366912</v>
      </c>
      <c r="O33" s="54"/>
    </row>
    <row r="34" spans="1:15" ht="15" customHeight="1" x14ac:dyDescent="0.2">
      <c r="B34" s="28"/>
      <c r="C34" s="29" t="s">
        <v>51</v>
      </c>
      <c r="D34" s="188">
        <v>1893</v>
      </c>
      <c r="E34" s="54"/>
      <c r="F34" s="54">
        <v>2132</v>
      </c>
      <c r="G34" s="54"/>
      <c r="H34" s="55">
        <f t="shared" si="0"/>
        <v>112.62546222926571</v>
      </c>
      <c r="I34" s="207"/>
      <c r="J34" s="188">
        <v>4334</v>
      </c>
      <c r="K34" s="54"/>
      <c r="L34" s="54">
        <v>5023</v>
      </c>
      <c r="M34" s="54"/>
      <c r="N34" s="55">
        <f t="shared" si="1"/>
        <v>115.89755422242732</v>
      </c>
      <c r="O34" s="54"/>
    </row>
    <row r="35" spans="1:15" ht="15" customHeight="1" x14ac:dyDescent="0.2">
      <c r="B35" s="28"/>
      <c r="C35" s="29" t="s">
        <v>60</v>
      </c>
      <c r="D35" s="188">
        <v>265</v>
      </c>
      <c r="E35" s="54"/>
      <c r="F35" s="54">
        <v>491</v>
      </c>
      <c r="G35" s="54"/>
      <c r="H35" s="55">
        <f t="shared" si="0"/>
        <v>185.28301886792454</v>
      </c>
      <c r="I35" s="207"/>
      <c r="J35" s="188">
        <v>742</v>
      </c>
      <c r="K35" s="54"/>
      <c r="L35" s="54">
        <v>1069</v>
      </c>
      <c r="M35" s="54"/>
      <c r="N35" s="55">
        <f t="shared" si="1"/>
        <v>144.0700808625337</v>
      </c>
      <c r="O35" s="54"/>
    </row>
    <row r="36" spans="1:15" ht="15" customHeight="1" x14ac:dyDescent="0.2">
      <c r="B36" s="28"/>
      <c r="C36" s="29" t="s">
        <v>43</v>
      </c>
      <c r="D36" s="188">
        <v>1472</v>
      </c>
      <c r="E36" s="54"/>
      <c r="F36" s="54">
        <v>1624</v>
      </c>
      <c r="G36" s="54"/>
      <c r="H36" s="55">
        <f t="shared" si="0"/>
        <v>110.32608695652173</v>
      </c>
      <c r="I36" s="207"/>
      <c r="J36" s="188">
        <v>3238</v>
      </c>
      <c r="K36" s="54"/>
      <c r="L36" s="54">
        <v>4161</v>
      </c>
      <c r="M36" s="54"/>
      <c r="N36" s="55">
        <f t="shared" si="1"/>
        <v>128.50525015441633</v>
      </c>
      <c r="O36" s="54"/>
    </row>
    <row r="37" spans="1:15" ht="18.75" customHeight="1" x14ac:dyDescent="0.2">
      <c r="B37" s="28"/>
      <c r="C37" s="29" t="s">
        <v>44</v>
      </c>
      <c r="D37" s="188">
        <v>458</v>
      </c>
      <c r="E37" s="54"/>
      <c r="F37" s="54">
        <v>604</v>
      </c>
      <c r="G37" s="46">
        <v>8008</v>
      </c>
      <c r="H37" s="55">
        <f t="shared" si="0"/>
        <v>131.87772925764193</v>
      </c>
      <c r="I37" s="207"/>
      <c r="J37" s="188">
        <v>1181</v>
      </c>
      <c r="K37" s="54"/>
      <c r="L37" s="54">
        <v>2009</v>
      </c>
      <c r="M37" s="54"/>
      <c r="N37" s="55">
        <f t="shared" si="1"/>
        <v>170.11007620660456</v>
      </c>
      <c r="O37" s="54"/>
    </row>
    <row r="38" spans="1:15" ht="15" customHeight="1" x14ac:dyDescent="0.2">
      <c r="B38" s="28"/>
      <c r="C38" s="29" t="s">
        <v>45</v>
      </c>
      <c r="D38" s="188">
        <v>1290</v>
      </c>
      <c r="E38" s="54"/>
      <c r="F38" s="54">
        <v>1073</v>
      </c>
      <c r="G38" s="46">
        <v>13746</v>
      </c>
      <c r="H38" s="55">
        <f t="shared" si="0"/>
        <v>83.178294573643413</v>
      </c>
      <c r="I38" s="207"/>
      <c r="J38" s="188">
        <v>1821</v>
      </c>
      <c r="K38" s="54"/>
      <c r="L38" s="54">
        <v>1912</v>
      </c>
      <c r="M38" s="54"/>
      <c r="N38" s="55">
        <f t="shared" si="1"/>
        <v>104.99725425590336</v>
      </c>
      <c r="O38" s="54"/>
    </row>
    <row r="39" spans="1:15" ht="15" customHeight="1" x14ac:dyDescent="0.2">
      <c r="B39" s="28"/>
      <c r="C39" s="29" t="s">
        <v>57</v>
      </c>
      <c r="D39" s="188">
        <v>333</v>
      </c>
      <c r="E39" s="54"/>
      <c r="F39" s="54">
        <v>291</v>
      </c>
      <c r="G39" s="46">
        <v>6328</v>
      </c>
      <c r="H39" s="55">
        <f t="shared" si="0"/>
        <v>87.387387387387378</v>
      </c>
      <c r="I39" s="207"/>
      <c r="J39" s="188">
        <v>790</v>
      </c>
      <c r="K39" s="54"/>
      <c r="L39" s="54">
        <v>794</v>
      </c>
      <c r="M39" s="54"/>
      <c r="N39" s="55">
        <f t="shared" si="1"/>
        <v>100.50632911392405</v>
      </c>
      <c r="O39" s="54"/>
    </row>
    <row r="40" spans="1:15" ht="15" customHeight="1" x14ac:dyDescent="0.2">
      <c r="B40" s="28"/>
      <c r="C40" s="29" t="s">
        <v>58</v>
      </c>
      <c r="D40" s="188">
        <v>1193</v>
      </c>
      <c r="E40" s="54"/>
      <c r="F40" s="54">
        <v>1718</v>
      </c>
      <c r="G40" s="46">
        <v>6834</v>
      </c>
      <c r="H40" s="55">
        <f t="shared" si="0"/>
        <v>144.00670578373845</v>
      </c>
      <c r="I40" s="207"/>
      <c r="J40" s="188">
        <v>2190</v>
      </c>
      <c r="K40" s="54"/>
      <c r="L40" s="54">
        <v>2609</v>
      </c>
      <c r="M40" s="54"/>
      <c r="N40" s="55">
        <f t="shared" si="1"/>
        <v>119.13242009132421</v>
      </c>
      <c r="O40" s="54"/>
    </row>
    <row r="41" spans="1:15" ht="15" customHeight="1" x14ac:dyDescent="0.2">
      <c r="B41" s="28"/>
      <c r="C41" s="29" t="s">
        <v>59</v>
      </c>
      <c r="D41" s="188">
        <v>7302</v>
      </c>
      <c r="E41" s="54"/>
      <c r="F41" s="54">
        <v>8374</v>
      </c>
      <c r="G41" s="46">
        <v>6744</v>
      </c>
      <c r="H41" s="55">
        <f t="shared" si="0"/>
        <v>114.68090933990686</v>
      </c>
      <c r="I41" s="207"/>
      <c r="J41" s="188">
        <v>8447</v>
      </c>
      <c r="K41" s="54"/>
      <c r="L41" s="54">
        <v>9666</v>
      </c>
      <c r="M41" s="54"/>
      <c r="N41" s="55">
        <f t="shared" si="1"/>
        <v>114.43115899135788</v>
      </c>
      <c r="O41" s="54"/>
    </row>
    <row r="42" spans="1:15" ht="15" customHeight="1" x14ac:dyDescent="0.2">
      <c r="B42" s="28"/>
      <c r="C42" s="29" t="s">
        <v>46</v>
      </c>
      <c r="D42" s="188">
        <v>394</v>
      </c>
      <c r="E42" s="54"/>
      <c r="F42" s="54">
        <v>427</v>
      </c>
      <c r="G42" s="46">
        <v>5333</v>
      </c>
      <c r="H42" s="55">
        <f t="shared" si="0"/>
        <v>108.3756345177665</v>
      </c>
      <c r="I42" s="207"/>
      <c r="J42" s="188">
        <v>888</v>
      </c>
      <c r="K42" s="54"/>
      <c r="L42" s="54">
        <v>1344</v>
      </c>
      <c r="M42" s="54"/>
      <c r="N42" s="55">
        <f t="shared" si="1"/>
        <v>151.35135135135135</v>
      </c>
      <c r="O42" s="54"/>
    </row>
    <row r="43" spans="1:15" ht="15" customHeight="1" x14ac:dyDescent="0.2">
      <c r="B43" s="28"/>
      <c r="C43" s="29" t="s">
        <v>47</v>
      </c>
      <c r="D43" s="188">
        <v>2275</v>
      </c>
      <c r="E43" s="54"/>
      <c r="F43" s="54">
        <v>2985</v>
      </c>
      <c r="G43" s="46">
        <v>20291</v>
      </c>
      <c r="H43" s="55">
        <f t="shared" si="0"/>
        <v>131.20879120879121</v>
      </c>
      <c r="I43" s="207"/>
      <c r="J43" s="188">
        <v>5638</v>
      </c>
      <c r="K43" s="54"/>
      <c r="L43" s="54">
        <v>7874</v>
      </c>
      <c r="M43" s="54"/>
      <c r="N43" s="55">
        <f t="shared" si="1"/>
        <v>139.6594537069883</v>
      </c>
      <c r="O43" s="54"/>
    </row>
    <row r="44" spans="1:15" ht="15" customHeight="1" x14ac:dyDescent="0.2">
      <c r="A44" s="2"/>
      <c r="B44" s="28"/>
      <c r="C44" s="29" t="s">
        <v>48</v>
      </c>
      <c r="D44" s="188">
        <v>3457</v>
      </c>
      <c r="E44" s="54"/>
      <c r="F44" s="54">
        <v>5059</v>
      </c>
      <c r="G44" s="54"/>
      <c r="H44" s="55">
        <f t="shared" si="0"/>
        <v>146.34075788255714</v>
      </c>
      <c r="I44" s="207"/>
      <c r="J44" s="188">
        <v>8416</v>
      </c>
      <c r="K44" s="54"/>
      <c r="L44" s="54">
        <v>9855</v>
      </c>
      <c r="M44" s="54"/>
      <c r="N44" s="55">
        <f t="shared" si="1"/>
        <v>117.09838403041826</v>
      </c>
      <c r="O44" s="54"/>
    </row>
  </sheetData>
  <mergeCells count="8">
    <mergeCell ref="D2:I2"/>
    <mergeCell ref="J2:O2"/>
    <mergeCell ref="D3:E3"/>
    <mergeCell ref="F3:G3"/>
    <mergeCell ref="J3:K3"/>
    <mergeCell ref="L3:M3"/>
    <mergeCell ref="H3:I3"/>
    <mergeCell ref="N3:O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W16" sqref="W16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9.83203125" style="5" customWidth="1"/>
    <col min="12" max="12" width="1.83203125" style="5" customWidth="1"/>
    <col min="13" max="13" width="9.832031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78" t="s">
        <v>137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28"/>
      <c r="R1" s="28"/>
    </row>
    <row r="2" spans="1:18" ht="18.75" customHeight="1" x14ac:dyDescent="0.2">
      <c r="A2" s="42"/>
      <c r="B2" s="42"/>
      <c r="C2" s="42"/>
      <c r="D2" s="42"/>
      <c r="E2" s="305" t="s">
        <v>0</v>
      </c>
      <c r="F2" s="306"/>
      <c r="G2" s="306"/>
      <c r="H2" s="306"/>
      <c r="I2" s="306"/>
      <c r="J2" s="307"/>
      <c r="K2" s="308" t="s">
        <v>1</v>
      </c>
      <c r="L2" s="306"/>
      <c r="M2" s="306"/>
      <c r="N2" s="306"/>
      <c r="O2" s="306"/>
      <c r="P2" s="306"/>
      <c r="Q2" s="2"/>
    </row>
    <row r="3" spans="1:18" ht="18.75" customHeight="1" x14ac:dyDescent="0.2">
      <c r="A3" s="22"/>
      <c r="B3" s="22"/>
      <c r="C3" s="22"/>
      <c r="D3" s="2"/>
      <c r="E3" s="298" t="s">
        <v>87</v>
      </c>
      <c r="F3" s="301"/>
      <c r="G3" s="298" t="s">
        <v>95</v>
      </c>
      <c r="H3" s="299"/>
      <c r="I3" s="300" t="s">
        <v>139</v>
      </c>
      <c r="J3" s="301"/>
      <c r="K3" s="298" t="s">
        <v>87</v>
      </c>
      <c r="L3" s="301"/>
      <c r="M3" s="298" t="s">
        <v>95</v>
      </c>
      <c r="N3" s="299"/>
      <c r="O3" s="300" t="s">
        <v>139</v>
      </c>
      <c r="P3" s="312"/>
      <c r="Q3" s="2"/>
    </row>
    <row r="4" spans="1:18" ht="21.75" customHeight="1" x14ac:dyDescent="0.2">
      <c r="A4" s="2"/>
      <c r="B4" s="2"/>
      <c r="C4" s="2"/>
      <c r="D4" s="124"/>
      <c r="E4" s="313" t="s">
        <v>85</v>
      </c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125"/>
      <c r="Q4" s="2"/>
    </row>
    <row r="5" spans="1:18" x14ac:dyDescent="0.2">
      <c r="A5" s="2"/>
      <c r="B5" s="2"/>
      <c r="C5" s="2"/>
      <c r="D5" s="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2"/>
    </row>
    <row r="6" spans="1:18" ht="12.75" customHeight="1" x14ac:dyDescent="0.2">
      <c r="A6" s="49" t="s">
        <v>2</v>
      </c>
      <c r="B6" s="28"/>
      <c r="C6" s="28"/>
      <c r="D6" s="29"/>
      <c r="E6" s="45">
        <f>SUM(E7,E10)</f>
        <v>45866</v>
      </c>
      <c r="F6" s="50"/>
      <c r="G6" s="45">
        <f>SUM(G7,G10)</f>
        <v>48696</v>
      </c>
      <c r="H6" s="50"/>
      <c r="I6" s="51">
        <f t="shared" ref="I6:I12" si="0">(G6/E6)*100</f>
        <v>106.170147821916</v>
      </c>
      <c r="J6" s="206"/>
      <c r="K6" s="45">
        <f>SUM(K7,K10)</f>
        <v>86221</v>
      </c>
      <c r="L6" s="50"/>
      <c r="M6" s="45">
        <f>SUM(M7,M10)</f>
        <v>94533</v>
      </c>
      <c r="N6" s="50"/>
      <c r="O6" s="51">
        <f t="shared" ref="O6:O22" si="1">(M6/K6)*100</f>
        <v>109.6403428399114</v>
      </c>
      <c r="P6" s="52"/>
    </row>
    <row r="7" spans="1:18" ht="21" customHeight="1" x14ac:dyDescent="0.2">
      <c r="B7" s="5" t="s">
        <v>92</v>
      </c>
      <c r="D7" s="3"/>
      <c r="E7" s="26">
        <v>35007</v>
      </c>
      <c r="F7" s="54"/>
      <c r="G7" s="26">
        <v>33867</v>
      </c>
      <c r="H7" s="54"/>
      <c r="I7" s="55">
        <f t="shared" si="0"/>
        <v>96.743508441168913</v>
      </c>
      <c r="J7" s="207"/>
      <c r="K7" s="26">
        <v>68240</v>
      </c>
      <c r="L7" s="54"/>
      <c r="M7" s="26">
        <v>69651</v>
      </c>
      <c r="N7" s="54"/>
      <c r="O7" s="55">
        <f t="shared" si="1"/>
        <v>102.0677022274326</v>
      </c>
      <c r="P7" s="54"/>
    </row>
    <row r="8" spans="1:18" ht="16.5" customHeight="1" x14ac:dyDescent="0.2">
      <c r="C8" s="5" t="s">
        <v>12</v>
      </c>
      <c r="D8" s="3"/>
      <c r="E8" s="26">
        <v>12850</v>
      </c>
      <c r="F8" s="54"/>
      <c r="G8" s="26">
        <v>11480</v>
      </c>
      <c r="H8" s="54"/>
      <c r="I8" s="55">
        <f t="shared" si="0"/>
        <v>89.33852140077822</v>
      </c>
      <c r="J8" s="207"/>
      <c r="K8" s="26">
        <v>22943</v>
      </c>
      <c r="L8" s="54"/>
      <c r="M8" s="26">
        <v>21567</v>
      </c>
      <c r="N8" s="54"/>
      <c r="O8" s="55">
        <f t="shared" si="1"/>
        <v>94.002528004184285</v>
      </c>
      <c r="P8" s="54"/>
    </row>
    <row r="9" spans="1:18" ht="13.5" customHeight="1" x14ac:dyDescent="0.2">
      <c r="C9" s="5" t="s">
        <v>13</v>
      </c>
      <c r="D9" s="3"/>
      <c r="E9" s="26">
        <v>22157</v>
      </c>
      <c r="F9" s="54"/>
      <c r="G9" s="26">
        <v>22387</v>
      </c>
      <c r="H9" s="54"/>
      <c r="I9" s="55">
        <f t="shared" si="0"/>
        <v>101.03804666696755</v>
      </c>
      <c r="J9" s="207"/>
      <c r="K9" s="26">
        <v>45297</v>
      </c>
      <c r="L9" s="54"/>
      <c r="M9" s="26">
        <v>48084</v>
      </c>
      <c r="N9" s="54"/>
      <c r="O9" s="55">
        <f t="shared" si="1"/>
        <v>106.15272534604941</v>
      </c>
      <c r="P9" s="54"/>
    </row>
    <row r="10" spans="1:18" ht="21" customHeight="1" x14ac:dyDescent="0.2">
      <c r="B10" s="5" t="s">
        <v>93</v>
      </c>
      <c r="D10" s="3"/>
      <c r="E10" s="26">
        <v>10859</v>
      </c>
      <c r="F10" s="54"/>
      <c r="G10" s="26">
        <v>14829</v>
      </c>
      <c r="H10" s="54"/>
      <c r="I10" s="55">
        <f t="shared" si="0"/>
        <v>136.55953586886454</v>
      </c>
      <c r="J10" s="207"/>
      <c r="K10" s="26">
        <v>17981</v>
      </c>
      <c r="L10" s="54"/>
      <c r="M10" s="26">
        <v>24882</v>
      </c>
      <c r="N10" s="54"/>
      <c r="O10" s="55">
        <f t="shared" si="1"/>
        <v>138.37940047828263</v>
      </c>
      <c r="P10" s="53"/>
    </row>
    <row r="11" spans="1:18" ht="16.5" customHeight="1" x14ac:dyDescent="0.2">
      <c r="B11" s="2"/>
      <c r="C11" s="5" t="s">
        <v>12</v>
      </c>
      <c r="D11" s="3"/>
      <c r="E11" s="26">
        <v>2028</v>
      </c>
      <c r="F11" s="54"/>
      <c r="G11" s="26">
        <v>2563</v>
      </c>
      <c r="H11" s="54"/>
      <c r="I11" s="55">
        <f t="shared" si="0"/>
        <v>126.38067061143985</v>
      </c>
      <c r="J11" s="207"/>
      <c r="K11" s="26">
        <v>3716</v>
      </c>
      <c r="L11" s="54"/>
      <c r="M11" s="26">
        <v>4146</v>
      </c>
      <c r="N11" s="54"/>
      <c r="O11" s="55">
        <f t="shared" si="1"/>
        <v>111.57158234660926</v>
      </c>
      <c r="P11" s="54"/>
    </row>
    <row r="12" spans="1:18" ht="13.5" customHeight="1" x14ac:dyDescent="0.2">
      <c r="B12" s="2"/>
      <c r="C12" s="5" t="s">
        <v>13</v>
      </c>
      <c r="D12" s="3"/>
      <c r="E12" s="26">
        <v>8831</v>
      </c>
      <c r="F12" s="54"/>
      <c r="G12" s="26">
        <v>12266</v>
      </c>
      <c r="H12" s="54"/>
      <c r="I12" s="55">
        <f t="shared" si="0"/>
        <v>138.89706714981315</v>
      </c>
      <c r="J12" s="207"/>
      <c r="K12" s="26">
        <v>14265</v>
      </c>
      <c r="L12" s="54"/>
      <c r="M12" s="26">
        <v>20736</v>
      </c>
      <c r="N12" s="54"/>
      <c r="O12" s="55">
        <f t="shared" si="1"/>
        <v>145.3627760252366</v>
      </c>
      <c r="P12" s="54"/>
    </row>
    <row r="13" spans="1:18" ht="15" x14ac:dyDescent="0.2">
      <c r="A13" s="126"/>
      <c r="B13" s="2"/>
      <c r="E13" s="46"/>
      <c r="F13" s="54"/>
      <c r="G13" s="46"/>
      <c r="H13" s="54"/>
      <c r="I13" s="55"/>
      <c r="J13" s="54"/>
      <c r="K13" s="46"/>
      <c r="L13" s="54"/>
      <c r="M13" s="46"/>
      <c r="N13" s="54"/>
      <c r="O13" s="55"/>
      <c r="P13" s="54"/>
    </row>
    <row r="14" spans="1:18" x14ac:dyDescent="0.2">
      <c r="B14" s="2"/>
      <c r="D14" s="2"/>
      <c r="E14" s="290" t="s">
        <v>98</v>
      </c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127"/>
    </row>
    <row r="15" spans="1:18" ht="12.75" customHeight="1" x14ac:dyDescent="0.2">
      <c r="B15" s="2"/>
      <c r="D15" s="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</row>
    <row r="16" spans="1:18" s="2" customFormat="1" ht="12.75" customHeight="1" x14ac:dyDescent="0.2">
      <c r="A16" s="49" t="s">
        <v>2</v>
      </c>
      <c r="B16" s="28"/>
      <c r="C16" s="28"/>
      <c r="D16" s="29"/>
      <c r="E16" s="45">
        <f>SUM(E17,E20)</f>
        <v>90742</v>
      </c>
      <c r="F16" s="50"/>
      <c r="G16" s="182">
        <f>SUM(G17,G20)</f>
        <v>97416</v>
      </c>
      <c r="H16" s="183"/>
      <c r="I16" s="184">
        <f t="shared" ref="I16:I22" si="2">(G16/E16)*100</f>
        <v>107.35491833990875</v>
      </c>
      <c r="J16" s="206"/>
      <c r="K16" s="45">
        <f>SUM(K17,K20)</f>
        <v>170694</v>
      </c>
      <c r="L16" s="50"/>
      <c r="M16" s="182">
        <f>SUM(M17,M20)</f>
        <v>191056</v>
      </c>
      <c r="N16" s="183"/>
      <c r="O16" s="184">
        <f t="shared" si="1"/>
        <v>111.92894887928104</v>
      </c>
      <c r="P16" s="52"/>
    </row>
    <row r="17" spans="1:16" s="2" customFormat="1" ht="21" customHeight="1" x14ac:dyDescent="0.2">
      <c r="A17" s="5"/>
      <c r="B17" s="5" t="s">
        <v>92</v>
      </c>
      <c r="C17" s="5"/>
      <c r="D17" s="3"/>
      <c r="E17" s="26">
        <v>68757</v>
      </c>
      <c r="F17" s="54"/>
      <c r="G17" s="26">
        <v>68476</v>
      </c>
      <c r="H17" s="54"/>
      <c r="I17" s="55">
        <f t="shared" si="2"/>
        <v>99.591314338903686</v>
      </c>
      <c r="J17" s="207"/>
      <c r="K17" s="26">
        <v>133969</v>
      </c>
      <c r="L17" s="54"/>
      <c r="M17" s="26">
        <v>141381</v>
      </c>
      <c r="N17" s="54"/>
      <c r="O17" s="55">
        <f t="shared" si="1"/>
        <v>105.53262321880435</v>
      </c>
      <c r="P17" s="54"/>
    </row>
    <row r="18" spans="1:16" s="2" customFormat="1" ht="16.5" customHeight="1" x14ac:dyDescent="0.2">
      <c r="A18" s="5"/>
      <c r="B18" s="5"/>
      <c r="C18" s="5" t="s">
        <v>12</v>
      </c>
      <c r="D18" s="3"/>
      <c r="E18" s="26">
        <v>25685</v>
      </c>
      <c r="F18" s="54"/>
      <c r="G18" s="26">
        <v>23512</v>
      </c>
      <c r="H18" s="54"/>
      <c r="I18" s="55">
        <f t="shared" si="2"/>
        <v>91.539809227175397</v>
      </c>
      <c r="J18" s="207"/>
      <c r="K18" s="26">
        <v>47026</v>
      </c>
      <c r="L18" s="54"/>
      <c r="M18" s="26">
        <v>45280</v>
      </c>
      <c r="N18" s="54"/>
      <c r="O18" s="55">
        <f t="shared" si="1"/>
        <v>96.287160294305281</v>
      </c>
      <c r="P18" s="54"/>
    </row>
    <row r="19" spans="1:16" s="2" customFormat="1" ht="13.5" customHeight="1" x14ac:dyDescent="0.2">
      <c r="A19" s="5"/>
      <c r="B19" s="5"/>
      <c r="C19" s="5" t="s">
        <v>13</v>
      </c>
      <c r="D19" s="3"/>
      <c r="E19" s="26">
        <v>43072</v>
      </c>
      <c r="F19" s="54"/>
      <c r="G19" s="26">
        <v>44964</v>
      </c>
      <c r="H19" s="54"/>
      <c r="I19" s="55">
        <f t="shared" si="2"/>
        <v>104.39264487369985</v>
      </c>
      <c r="J19" s="207"/>
      <c r="K19" s="26">
        <v>86943</v>
      </c>
      <c r="L19" s="54"/>
      <c r="M19" s="26">
        <v>96101</v>
      </c>
      <c r="N19" s="54"/>
      <c r="O19" s="55">
        <f t="shared" si="1"/>
        <v>110.53333793404873</v>
      </c>
      <c r="P19" s="54"/>
    </row>
    <row r="20" spans="1:16" ht="21" customHeight="1" x14ac:dyDescent="0.2">
      <c r="B20" s="5" t="s">
        <v>93</v>
      </c>
      <c r="D20" s="3"/>
      <c r="E20" s="26">
        <v>21985</v>
      </c>
      <c r="F20" s="54"/>
      <c r="G20" s="179">
        <v>28940</v>
      </c>
      <c r="H20" s="180"/>
      <c r="I20" s="181">
        <f t="shared" si="2"/>
        <v>131.63520582215148</v>
      </c>
      <c r="J20" s="207"/>
      <c r="K20" s="26">
        <v>36725</v>
      </c>
      <c r="L20" s="54"/>
      <c r="M20" s="179">
        <v>49675</v>
      </c>
      <c r="N20" s="180"/>
      <c r="O20" s="181">
        <f t="shared" si="1"/>
        <v>135.26208304969367</v>
      </c>
      <c r="P20" s="54"/>
    </row>
    <row r="21" spans="1:16" ht="16.5" customHeight="1" x14ac:dyDescent="0.2">
      <c r="B21" s="2"/>
      <c r="C21" s="5" t="s">
        <v>12</v>
      </c>
      <c r="D21" s="3"/>
      <c r="E21" s="26">
        <v>4045</v>
      </c>
      <c r="F21" s="54"/>
      <c r="G21" s="179">
        <v>4980</v>
      </c>
      <c r="H21" s="180"/>
      <c r="I21" s="181">
        <f t="shared" si="2"/>
        <v>123.114956736712</v>
      </c>
      <c r="J21" s="207"/>
      <c r="K21" s="26">
        <v>7763</v>
      </c>
      <c r="L21" s="54"/>
      <c r="M21" s="179">
        <v>8738</v>
      </c>
      <c r="N21" s="180"/>
      <c r="O21" s="181">
        <f t="shared" si="1"/>
        <v>112.55957748293186</v>
      </c>
      <c r="P21" s="54"/>
    </row>
    <row r="22" spans="1:16" ht="13.5" customHeight="1" x14ac:dyDescent="0.2">
      <c r="B22" s="2"/>
      <c r="C22" s="5" t="s">
        <v>13</v>
      </c>
      <c r="D22" s="3"/>
      <c r="E22" s="26">
        <v>17940</v>
      </c>
      <c r="F22" s="54"/>
      <c r="G22" s="26">
        <v>23960</v>
      </c>
      <c r="H22" s="54"/>
      <c r="I22" s="55">
        <f t="shared" si="2"/>
        <v>133.55629877369009</v>
      </c>
      <c r="J22" s="207"/>
      <c r="K22" s="26">
        <v>28962</v>
      </c>
      <c r="L22" s="54"/>
      <c r="M22" s="26">
        <v>40937</v>
      </c>
      <c r="N22" s="54"/>
      <c r="O22" s="55">
        <f t="shared" si="1"/>
        <v>141.34728264622609</v>
      </c>
      <c r="P22" s="54"/>
    </row>
    <row r="23" spans="1:16" ht="25.5" customHeight="1" x14ac:dyDescent="0.2">
      <c r="A23" s="38" t="s">
        <v>148</v>
      </c>
    </row>
    <row r="24" spans="1:16" ht="15" x14ac:dyDescent="0.2">
      <c r="A24" s="126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2017-06-14T07:32:27Z</cp:lastPrinted>
  <dcterms:created xsi:type="dcterms:W3CDTF">2003-01-31T08:30:28Z</dcterms:created>
  <dcterms:modified xsi:type="dcterms:W3CDTF">2017-07-12T13:23:43Z</dcterms:modified>
</cp:coreProperties>
</file>